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Contents List" sheetId="1" r:id="rId1"/>
    <sheet name="4.2 SCOTLAND" sheetId="2" r:id="rId2"/>
    <sheet name="4.2 Ayrshire &amp; Arran" sheetId="3" r:id="rId3"/>
    <sheet name="4.2 Borders" sheetId="4" r:id="rId4"/>
    <sheet name="4.2 Dumfries &amp; Galloway" sheetId="5" r:id="rId5"/>
    <sheet name="4.2 Fife" sheetId="6" r:id="rId6"/>
    <sheet name="4.2 Forth Valley" sheetId="7" r:id="rId7"/>
    <sheet name="4.2 Grampian" sheetId="8" r:id="rId8"/>
    <sheet name="4.2 Greater Glasgow" sheetId="9" r:id="rId9"/>
    <sheet name="4.2 Clyde" sheetId="10" r:id="rId10"/>
    <sheet name="4.2 Highland" sheetId="11" r:id="rId11"/>
    <sheet name="4.2 Lanarkshire" sheetId="12" r:id="rId12"/>
    <sheet name="4.2 Lothian" sheetId="13" r:id="rId13"/>
    <sheet name="4.2 Tayside" sheetId="14" r:id="rId14"/>
    <sheet name="4.3 Outpatients Trend" sheetId="15" r:id="rId15"/>
  </sheets>
  <definedNames>
    <definedName name="_xlnm.Print_Area" localSheetId="2">'4.2 Ayrshire &amp; Arran'!$C$5:$H$88</definedName>
    <definedName name="_xlnm.Print_Area" localSheetId="3">'4.2 Borders'!$C$5:$D$9</definedName>
    <definedName name="_xlnm.Print_Area" localSheetId="9">'4.2 Clyde'!$C$5:$D$88</definedName>
    <definedName name="_xlnm.Print_Area" localSheetId="4">'4.2 Dumfries &amp; Galloway'!$C$5:$D$88</definedName>
    <definedName name="_xlnm.Print_Area" localSheetId="5">'4.2 Fife'!$C$5:$H$67</definedName>
    <definedName name="_xlnm.Print_Area" localSheetId="6">'4.2 Forth Valley'!$C$5:$D$9</definedName>
    <definedName name="_xlnm.Print_Area" localSheetId="7">'4.2 Grampian'!$C$5:$D$88</definedName>
    <definedName name="_xlnm.Print_Area" localSheetId="8">'4.2 Greater Glasgow'!$C$5:$N$9</definedName>
    <definedName name="_xlnm.Print_Area" localSheetId="10">'4.2 Highland'!$C$5:$H$88</definedName>
    <definedName name="_xlnm.Print_Area" localSheetId="11">'4.2 Lanarkshire'!$C$5:$J$9</definedName>
    <definedName name="_xlnm.Print_Area" localSheetId="12">'4.2 Lothian'!$C$5:$H$88</definedName>
    <definedName name="_xlnm.Print_Area" localSheetId="1">'4.2 SCOTLAND'!$A$5:$H$88</definedName>
    <definedName name="_xlnm.Print_Area" localSheetId="13">'4.2 Tayside'!$C$5:$H$88</definedName>
    <definedName name="_xlnm.Print_Titles" localSheetId="2">'4.2 Ayrshire &amp; Arran'!$A:$B,'4.2 Ayrshire &amp; Arran'!$1:$4</definedName>
    <definedName name="_xlnm.Print_Titles" localSheetId="3">'4.2 Borders'!$A:$B,'4.2 Borders'!$1:$4</definedName>
    <definedName name="_xlnm.Print_Titles" localSheetId="9">'4.2 Clyde'!$A:$B,'4.2 Clyde'!$1:$4</definedName>
    <definedName name="_xlnm.Print_Titles" localSheetId="4">'4.2 Dumfries &amp; Galloway'!$A:$B,'4.2 Dumfries &amp; Galloway'!$1:$4</definedName>
    <definedName name="_xlnm.Print_Titles" localSheetId="5">'4.2 Fife'!$A:$B,'4.2 Fife'!$1:$4</definedName>
    <definedName name="_xlnm.Print_Titles" localSheetId="6">'4.2 Forth Valley'!$A:$B,'4.2 Forth Valley'!$1:$4</definedName>
    <definedName name="_xlnm.Print_Titles" localSheetId="7">'4.2 Grampian'!$A:$B,'4.2 Grampian'!$1:$4</definedName>
    <definedName name="_xlnm.Print_Titles" localSheetId="8">'4.2 Greater Glasgow'!$A:$B,'4.2 Greater Glasgow'!$1:$4</definedName>
    <definedName name="_xlnm.Print_Titles" localSheetId="10">'4.2 Highland'!$A:$B,'4.2 Highland'!$1:$4</definedName>
    <definedName name="_xlnm.Print_Titles" localSheetId="11">'4.2 Lanarkshire'!$A:$B,'4.2 Lanarkshire'!$1:$4</definedName>
    <definedName name="_xlnm.Print_Titles" localSheetId="12">'4.2 Lothian'!$A:$B,'4.2 Lothian'!$1:$4</definedName>
    <definedName name="_xlnm.Print_Titles" localSheetId="1">'4.2 SCOTLAND'!$1:$4</definedName>
    <definedName name="_xlnm.Print_Titles" localSheetId="13">'4.2 Tayside'!$A:$B,'4.2 Tayside'!$1:$4</definedName>
    <definedName name="_xlnm.Print_Titles" localSheetId="14">'4.3 Outpatients Trend'!$1:$4</definedName>
  </definedNames>
  <calcPr fullCalcOnLoad="1"/>
</workbook>
</file>

<file path=xl/sharedStrings.xml><?xml version="1.0" encoding="utf-8"?>
<sst xmlns="http://schemas.openxmlformats.org/spreadsheetml/2006/main" count="902" uniqueCount="125">
  <si>
    <t>Total number of TIA patients</t>
  </si>
  <si>
    <t>Total number of RAO patients</t>
  </si>
  <si>
    <t>Total number of Transient monocular blindness patients</t>
  </si>
  <si>
    <t>Number</t>
  </si>
  <si>
    <t>Percentage</t>
  </si>
  <si>
    <t>Confidence Interval</t>
  </si>
  <si>
    <t>Mean</t>
  </si>
  <si>
    <t>Minimum</t>
  </si>
  <si>
    <t>Maximum</t>
  </si>
  <si>
    <t>Ayrshire &amp; Arran</t>
  </si>
  <si>
    <t>Ayr Hospital</t>
  </si>
  <si>
    <t>Crosshouse Hospital</t>
  </si>
  <si>
    <t>Fife</t>
  </si>
  <si>
    <t>Forth Valley</t>
  </si>
  <si>
    <t>Highland</t>
  </si>
  <si>
    <t>Lanarkshire</t>
  </si>
  <si>
    <t>Lothian</t>
  </si>
  <si>
    <t>Tayside</t>
  </si>
  <si>
    <t>Change</t>
  </si>
  <si>
    <t>Centres with complete Outpatient data</t>
  </si>
  <si>
    <t>4.2 Scotland National Figures (Outpatients)</t>
  </si>
  <si>
    <t>(scroll down for Carotid Interventions summary)</t>
  </si>
  <si>
    <t>Total Number of patients entered</t>
  </si>
  <si>
    <t>Total number of Stroke patients</t>
  </si>
  <si>
    <t>Days from referral to receipt of referral</t>
  </si>
  <si>
    <t>Days from receipt of referral to examination excluding Negatives</t>
  </si>
  <si>
    <t>Patients with Days from receipt of referral to examination &lt;= 0 days - including missing</t>
  </si>
  <si>
    <t>Patients with Days from receipt of referral to examination &lt;= 1 days</t>
  </si>
  <si>
    <t>Patients with Days from receipt of referral to examination &lt;= 2 days - including missing</t>
  </si>
  <si>
    <t>Patients with Days from receipt of referral to examination &lt;= 3 days - including missing</t>
  </si>
  <si>
    <t>Brain Scan</t>
  </si>
  <si>
    <t>Days from examination to Scan excluding Negatives, for Scan done and dates recorded</t>
  </si>
  <si>
    <t>Patients with Days from examination to Scan &lt;= 0 days</t>
  </si>
  <si>
    <t>Days from examination to Scan, for scans done after date of examination</t>
  </si>
  <si>
    <t>Days from examination to 1st Carotid Duplex excluding Negatives, for Doppler done and dates recorded</t>
  </si>
  <si>
    <t>Patients with Days from examination to 1st Carotid Duplex &lt;= 0 days</t>
  </si>
  <si>
    <t>Days from examination to 1st Carotid Duplex, for Doppler done after date of examination</t>
  </si>
  <si>
    <t>Days from examination to referral to surgeon, for those referred to Surgeon and dates recorded</t>
  </si>
  <si>
    <t>Days from referral to seen by surgeon, for those seen by Surgeon and dates recorded</t>
  </si>
  <si>
    <t>Had Carotid Surgery – including missing</t>
  </si>
  <si>
    <t>Days from seen by surgeon to surgery, for had Surgery and dates recorded</t>
  </si>
  <si>
    <t>Data on patients referred from Neurovascular Clinic for Carotid Intervention.</t>
  </si>
  <si>
    <t>Denominator</t>
  </si>
  <si>
    <t>4.2 Ayrshire &amp; Arran (Outpatients)</t>
  </si>
  <si>
    <t>Scotland</t>
  </si>
  <si>
    <t>Borders</t>
  </si>
  <si>
    <t>Dumfries &amp; Galloway</t>
  </si>
  <si>
    <t>Grampian</t>
  </si>
  <si>
    <t>click here to view a PDF copy of the National Report, including commentary and definitions.</t>
  </si>
  <si>
    <t>(Greater Glasgow hospitals)</t>
  </si>
  <si>
    <t>(Clyde hospitals)</t>
  </si>
  <si>
    <t>return to Contents List</t>
  </si>
  <si>
    <t>Scottish Stroke Care Audit 2010 National Report: Stroke Services in Scottish Hospitals, Data Relating to 2005-2009</t>
  </si>
  <si>
    <t>Contents List</t>
  </si>
  <si>
    <t>4.2 Outpatient NHS Board and Hospital Tables, 2008-2009</t>
  </si>
  <si>
    <t>Borders General Hospital</t>
  </si>
  <si>
    <t>4.2 Borders (Outpatients)</t>
  </si>
  <si>
    <t>(Information shown for NHS QIS standard (2009) only)</t>
  </si>
  <si>
    <t>4.2 Dumfries &amp; Galloway (Outpatients)</t>
  </si>
  <si>
    <t>Dumfries &amp; Galloway Royal Infirmary</t>
  </si>
  <si>
    <t>4.2 Fife (Outpatients)</t>
  </si>
  <si>
    <t>Queen Margaret Hospital</t>
  </si>
  <si>
    <t>Victoria Hospital Kirkcaldy</t>
  </si>
  <si>
    <t>(no Carotid Interventions data to report)</t>
  </si>
  <si>
    <t>4.2 Forth Valley (Outpatients)</t>
  </si>
  <si>
    <t>Aberdeen Royal Infirmary</t>
  </si>
  <si>
    <t>4.2 Grampian (Outpatients)</t>
  </si>
  <si>
    <t>Greater Glasgow component of Greater Glasgow &amp; Clyde</t>
  </si>
  <si>
    <t>Glasgow Royal Infirmary</t>
  </si>
  <si>
    <t>Southern General Hospital</t>
  </si>
  <si>
    <t>Stobhill Hospital</t>
  </si>
  <si>
    <t>Victoria Infirmary</t>
  </si>
  <si>
    <t>Western Infirmary</t>
  </si>
  <si>
    <r>
      <t xml:space="preserve">4.2 </t>
    </r>
    <r>
      <rPr>
        <b/>
        <i/>
        <u val="double"/>
        <sz val="10"/>
        <rFont val="Arial"/>
        <family val="2"/>
      </rPr>
      <t>Greater Glasgow</t>
    </r>
    <r>
      <rPr>
        <b/>
        <sz val="10"/>
        <rFont val="Arial"/>
        <family val="2"/>
      </rPr>
      <t xml:space="preserve"> &amp; Clyde (Outpatients)</t>
    </r>
  </si>
  <si>
    <t>Inverclyde Royal Hospital</t>
  </si>
  <si>
    <r>
      <t xml:space="preserve">4.2 Greater Glasgow &amp; </t>
    </r>
    <r>
      <rPr>
        <b/>
        <i/>
        <u val="double"/>
        <sz val="10"/>
        <rFont val="Arial"/>
        <family val="2"/>
      </rPr>
      <t>Clyde</t>
    </r>
    <r>
      <rPr>
        <b/>
        <sz val="10"/>
        <rFont val="Arial"/>
        <family val="2"/>
      </rPr>
      <t xml:space="preserve"> (Outpatients)</t>
    </r>
  </si>
  <si>
    <t>Royal Alexandra Hospital excluded because 2009 outpatient information incomplete</t>
  </si>
  <si>
    <t>4.2 Highland (Outpatients)</t>
  </si>
  <si>
    <t>Lorn &amp; Islands Hospital</t>
  </si>
  <si>
    <t>Raigmore Hospital</t>
  </si>
  <si>
    <t>no data</t>
  </si>
  <si>
    <t>Hairmyres Hospital</t>
  </si>
  <si>
    <t>Monklands Hospital</t>
  </si>
  <si>
    <t>Wishaw General Hospital</t>
  </si>
  <si>
    <t>4.2 Lothian (Outpatients)</t>
  </si>
  <si>
    <t>St John's Hospital</t>
  </si>
  <si>
    <t>Western General Hospital</t>
  </si>
  <si>
    <t>4.2 Tayside (Outpatients)</t>
  </si>
  <si>
    <t>Perth Royal Infirmary</t>
  </si>
  <si>
    <t>Stracathro Hospital</t>
  </si>
  <si>
    <t>Centres with NHS QIS data only</t>
  </si>
  <si>
    <t>Percentage (NHS QIS)</t>
  </si>
  <si>
    <t>4.3 Outpatient Trend Table - Scotland and NHS Boards, 2005-2009</t>
  </si>
  <si>
    <t>NHS QIS standard (2009) is that 80% of outpatients to be seen within 7 days of receipt of referral.</t>
  </si>
  <si>
    <t>NHS Board (of hospital)</t>
  </si>
  <si>
    <t>Percentage of outpatients examined within 7 days of receipt of referral</t>
  </si>
  <si>
    <t>scroll down for numerators and denominators upon which percentages based</t>
  </si>
  <si>
    <t>Borders*</t>
  </si>
  <si>
    <t>Orkney</t>
  </si>
  <si>
    <t>Shetland</t>
  </si>
  <si>
    <t>Western Isles</t>
  </si>
  <si>
    <t>Numerators and Denominators for Table above</t>
  </si>
  <si>
    <t>Outpatients examined within 7 days of receipt of referral</t>
  </si>
  <si>
    <t>Numerator</t>
  </si>
  <si>
    <t>* The outpatient trend in the printed version of the 2010 National Report (Chart 17) used SSCAS data for Borders for 2007 rather than the data reported directly from Borders from local information systems. The latter includes more records in the numerators and denominators but has no effect on the overall national percentage for 2007 presented in Chart 17.</t>
  </si>
  <si>
    <t>Scottish Stroke Care Audit</t>
  </si>
  <si>
    <t>4.3 Health Board Table: Trend in outpatients (receipt-of-referral to examination within 7 days), 2005-2009</t>
  </si>
  <si>
    <t>Greater Glasgow &amp; Clyde**</t>
  </si>
  <si>
    <t>4.3 Outpatients Trend</t>
  </si>
  <si>
    <t>No. of Definite cerebro-vascular diagnosis excluding SAH (denominator unless specified)</t>
  </si>
  <si>
    <t>4.2 Lanarkshire (Outpatients)</t>
  </si>
  <si>
    <t>** Greater Glasgow &amp; Clyde 2008 percentage includes Royal Alexandra Hospital (RAH) information. RAH is not explicitly shown in the  outpatient worksheet "4.2 Clyde" in this workbook because its 2009 data were incomplete.</t>
  </si>
  <si>
    <t>4.2 Scotland</t>
  </si>
  <si>
    <t>4.2 Ayrshire &amp; Arran</t>
  </si>
  <si>
    <t>4.2 Borders</t>
  </si>
  <si>
    <t>4.2 Dumfries &amp; Galloway</t>
  </si>
  <si>
    <t>4.2 Fife</t>
  </si>
  <si>
    <t>4.2 Forth Valley</t>
  </si>
  <si>
    <t>4.2 Grampian</t>
  </si>
  <si>
    <t>4.2 Greater Glasgow &amp; Clyde</t>
  </si>
  <si>
    <t>4.2 Highland</t>
  </si>
  <si>
    <t>4.2 Lanarkshire</t>
  </si>
  <si>
    <t>4.2 Lothian</t>
  </si>
  <si>
    <t>4.2 Tayside</t>
  </si>
  <si>
    <t>Patients with Days from receipt of referral to examination &lt;= 7 days - NHS QIS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</si>
</sst>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dd/yy"/>
    <numFmt numFmtId="165" formatCode="dd/mm/yy;@"/>
    <numFmt numFmtId="166" formatCode="0.0"/>
    <numFmt numFmtId="167" formatCode="[$-809]dd\ mmmm\ yyyy"/>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
    <numFmt numFmtId="174" formatCode="#\ ###\ ##0"/>
    <numFmt numFmtId="175" formatCode="dd/mm/yy"/>
    <numFmt numFmtId="176" formatCode="\ \ \ \ @"/>
    <numFmt numFmtId="177" formatCode="##.#"/>
  </numFmts>
  <fonts count="13">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0"/>
      <color indexed="9"/>
      <name val="Arial"/>
      <family val="2"/>
    </font>
    <font>
      <i/>
      <sz val="8"/>
      <name val="Arial"/>
      <family val="2"/>
    </font>
    <font>
      <i/>
      <u val="single"/>
      <sz val="8"/>
      <color indexed="12"/>
      <name val="Arial"/>
      <family val="2"/>
    </font>
    <font>
      <b/>
      <i/>
      <u val="single"/>
      <sz val="9"/>
      <color indexed="12"/>
      <name val="Arial"/>
      <family val="0"/>
    </font>
    <font>
      <b/>
      <i/>
      <u val="double"/>
      <sz val="10"/>
      <name val="Arial"/>
      <family val="2"/>
    </font>
    <font>
      <sz val="10"/>
      <color indexed="9"/>
      <name val="Arial"/>
      <family val="0"/>
    </font>
    <font>
      <b/>
      <i/>
      <sz val="8"/>
      <name val="Arial"/>
      <family val="2"/>
    </font>
    <font>
      <sz val="9"/>
      <name val="Arial"/>
      <family val="0"/>
    </font>
  </fonts>
  <fills count="6">
    <fill>
      <patternFill/>
    </fill>
    <fill>
      <patternFill patternType="gray125"/>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54"/>
        <bgColor indexed="64"/>
      </patternFill>
    </fill>
  </fills>
  <borders count="46">
    <border>
      <left/>
      <right/>
      <top/>
      <bottom/>
      <diagonal/>
    </border>
    <border>
      <left style="thin">
        <color indexed="62"/>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thin">
        <color indexed="62"/>
      </left>
      <right>
        <color indexed="63"/>
      </right>
      <top>
        <color indexed="63"/>
      </top>
      <bottom>
        <color indexed="63"/>
      </bottom>
    </border>
    <border>
      <left>
        <color indexed="63"/>
      </left>
      <right>
        <color indexed="63"/>
      </right>
      <top style="thin">
        <color indexed="62"/>
      </top>
      <bottom style="thin">
        <color indexed="62"/>
      </bottom>
    </border>
    <border>
      <left style="thin">
        <color indexed="62"/>
      </left>
      <right style="thin">
        <color indexed="9"/>
      </right>
      <top style="thin">
        <color indexed="62"/>
      </top>
      <bottom style="thin">
        <color indexed="62"/>
      </bottom>
    </border>
    <border>
      <left>
        <color indexed="63"/>
      </left>
      <right style="medium">
        <color indexed="62"/>
      </right>
      <top style="thin">
        <color indexed="62"/>
      </top>
      <bottom style="thin">
        <color indexed="62"/>
      </bottom>
    </border>
    <border>
      <left style="thin">
        <color indexed="9"/>
      </left>
      <right style="thin">
        <color indexed="9"/>
      </right>
      <top style="thin">
        <color indexed="9"/>
      </top>
      <bottom style="thin">
        <color indexed="62"/>
      </bottom>
    </border>
    <border>
      <left style="thin"/>
      <right style="thin"/>
      <top style="thin"/>
      <bottom style="thin"/>
    </border>
    <border>
      <left style="medium">
        <color indexed="62"/>
      </left>
      <right>
        <color indexed="63"/>
      </right>
      <top style="thin">
        <color indexed="62"/>
      </top>
      <bottom style="thin">
        <color indexed="62"/>
      </bottom>
    </border>
    <border>
      <left>
        <color indexed="63"/>
      </left>
      <right>
        <color indexed="63"/>
      </right>
      <top>
        <color indexed="63"/>
      </top>
      <bottom style="double"/>
    </border>
    <border>
      <left style="medium">
        <color indexed="62"/>
      </left>
      <right>
        <color indexed="63"/>
      </right>
      <top style="medium">
        <color indexed="62"/>
      </top>
      <bottom style="thin">
        <color indexed="62"/>
      </bottom>
    </border>
    <border>
      <left>
        <color indexed="63"/>
      </left>
      <right style="medium">
        <color indexed="62"/>
      </right>
      <top style="medium">
        <color indexed="62"/>
      </top>
      <bottom style="thin">
        <color indexed="62"/>
      </bottom>
    </border>
    <border>
      <left style="medium">
        <color indexed="62"/>
      </left>
      <right style="thin">
        <color indexed="62"/>
      </right>
      <top style="thin">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color indexed="63"/>
      </right>
      <top style="thin">
        <color indexed="9"/>
      </top>
      <bottom style="thin">
        <color indexed="62"/>
      </bottom>
    </border>
    <border>
      <left>
        <color indexed="63"/>
      </left>
      <right style="medium">
        <color indexed="62"/>
      </right>
      <top style="thin">
        <color indexed="9"/>
      </top>
      <bottom style="thin">
        <color indexed="62"/>
      </bottom>
    </border>
    <border>
      <left style="medium">
        <color indexed="62"/>
      </left>
      <right>
        <color indexed="63"/>
      </right>
      <top style="thin">
        <color indexed="62"/>
      </top>
      <bottom style="thin">
        <color indexed="9"/>
      </bottom>
    </border>
    <border>
      <left>
        <color indexed="63"/>
      </left>
      <right style="medium">
        <color indexed="62"/>
      </right>
      <top style="thin">
        <color indexed="62"/>
      </top>
      <bottom style="thin">
        <color indexed="9"/>
      </bottom>
    </border>
    <border>
      <left>
        <color indexed="63"/>
      </left>
      <right>
        <color indexed="63"/>
      </right>
      <top style="double"/>
      <bottom style="thin">
        <color indexed="62"/>
      </bottom>
    </border>
    <border>
      <left>
        <color indexed="63"/>
      </left>
      <right style="medium">
        <color indexed="9"/>
      </right>
      <top style="thin">
        <color indexed="62"/>
      </top>
      <bottom style="thin">
        <color indexed="62"/>
      </bottom>
    </border>
    <border>
      <left style="thin">
        <color indexed="9"/>
      </left>
      <right style="thin">
        <color indexed="9"/>
      </right>
      <top style="thin">
        <color indexed="62"/>
      </top>
      <bottom style="thin">
        <color indexed="62"/>
      </bottom>
    </border>
    <border>
      <left style="thin">
        <color indexed="9"/>
      </left>
      <right>
        <color indexed="63"/>
      </right>
      <top style="thin">
        <color indexed="62"/>
      </top>
      <bottom style="thin">
        <color indexed="62"/>
      </bottom>
    </border>
    <border>
      <left>
        <color indexed="63"/>
      </left>
      <right>
        <color indexed="63"/>
      </right>
      <top>
        <color indexed="63"/>
      </top>
      <bottom style="thin">
        <color indexed="62"/>
      </bottom>
    </border>
    <border>
      <left>
        <color indexed="63"/>
      </left>
      <right style="thin">
        <color indexed="9"/>
      </right>
      <top style="thin">
        <color indexed="62"/>
      </top>
      <bottom style="thin">
        <color indexed="62"/>
      </bottom>
    </border>
    <border>
      <left style="medium">
        <color indexed="62"/>
      </left>
      <right>
        <color indexed="63"/>
      </right>
      <top style="thin">
        <color indexed="62"/>
      </top>
      <bottom>
        <color indexed="63"/>
      </bottom>
    </border>
    <border>
      <left>
        <color indexed="63"/>
      </left>
      <right style="medium">
        <color indexed="62"/>
      </right>
      <top style="thin">
        <color indexed="62"/>
      </top>
      <bottom>
        <color indexed="63"/>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medium">
        <color indexed="62"/>
      </left>
      <right>
        <color indexed="63"/>
      </right>
      <top>
        <color indexed="63"/>
      </top>
      <bottom style="thin">
        <color indexed="62"/>
      </bottom>
    </border>
    <border>
      <left>
        <color indexed="63"/>
      </left>
      <right style="medium">
        <color indexed="62"/>
      </right>
      <top>
        <color indexed="63"/>
      </top>
      <bottom style="thin">
        <color indexed="62"/>
      </bottom>
    </border>
    <border>
      <left style="thin">
        <color indexed="62"/>
      </left>
      <right style="thin">
        <color indexed="9"/>
      </right>
      <top style="thin">
        <color indexed="62"/>
      </top>
      <bottom style="thin">
        <color indexed="9"/>
      </bottom>
    </border>
    <border>
      <left style="thin">
        <color indexed="62"/>
      </left>
      <right style="thin">
        <color indexed="9"/>
      </right>
      <top style="thin">
        <color indexed="9"/>
      </top>
      <bottom style="thin">
        <color indexed="9"/>
      </bottom>
    </border>
    <border>
      <left style="thin">
        <color indexed="62"/>
      </left>
      <right style="thin">
        <color indexed="9"/>
      </right>
      <top style="thin">
        <color indexed="9"/>
      </top>
      <bottom style="thin">
        <color indexed="62"/>
      </bottom>
    </border>
    <border>
      <left style="thin">
        <color indexed="9"/>
      </left>
      <right style="thin">
        <color indexed="9"/>
      </right>
      <top style="thin">
        <color indexed="62"/>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color indexed="62"/>
      </top>
      <bottom>
        <color indexed="63"/>
      </bottom>
    </border>
    <border>
      <left style="thin">
        <color indexed="62"/>
      </left>
      <right style="thin">
        <color indexed="62"/>
      </right>
      <top style="thin">
        <color indexed="62"/>
      </top>
      <bottom>
        <color indexed="63"/>
      </bottom>
    </border>
    <border>
      <left style="thin">
        <color indexed="62"/>
      </left>
      <right style="thin">
        <color indexed="62"/>
      </right>
      <top>
        <color indexed="63"/>
      </top>
      <bottom>
        <color indexed="63"/>
      </bottom>
    </border>
    <border>
      <left style="thin">
        <color indexed="62"/>
      </left>
      <right style="thin">
        <color indexed="62"/>
      </right>
      <top>
        <color indexed="63"/>
      </top>
      <bottom style="thin">
        <color indexed="62"/>
      </bottom>
    </border>
    <border>
      <left style="thin">
        <color indexed="9"/>
      </left>
      <right style="thin">
        <color indexed="62"/>
      </right>
      <top style="thin">
        <color indexed="62"/>
      </top>
      <bottom>
        <color indexed="63"/>
      </bottom>
    </border>
    <border>
      <left style="thin">
        <color indexed="9"/>
      </left>
      <right style="thin">
        <color indexed="62"/>
      </right>
      <top>
        <color indexed="63"/>
      </top>
      <bottom>
        <color indexed="63"/>
      </bottom>
    </border>
    <border>
      <left style="thin">
        <color indexed="9"/>
      </left>
      <right style="thin">
        <color indexed="62"/>
      </right>
      <top>
        <color indexed="63"/>
      </top>
      <bottom style="thin">
        <color indexed="6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right"/>
    </xf>
    <xf numFmtId="0" fontId="4" fillId="0" borderId="1" xfId="0" applyFont="1" applyBorder="1" applyAlignment="1">
      <alignment horizontal="right"/>
    </xf>
    <xf numFmtId="0" fontId="4" fillId="0" borderId="1" xfId="0" applyFont="1" applyBorder="1" applyAlignment="1">
      <alignment/>
    </xf>
    <xf numFmtId="0" fontId="4" fillId="2" borderId="2" xfId="0" applyFont="1" applyFill="1" applyBorder="1" applyAlignment="1">
      <alignment wrapText="1"/>
    </xf>
    <xf numFmtId="0" fontId="0" fillId="0" borderId="3" xfId="0" applyBorder="1" applyAlignment="1">
      <alignment horizontal="right"/>
    </xf>
    <xf numFmtId="0" fontId="0" fillId="0" borderId="4" xfId="0" applyBorder="1" applyAlignment="1">
      <alignment horizontal="right"/>
    </xf>
    <xf numFmtId="0" fontId="4" fillId="3" borderId="1" xfId="0" applyFont="1" applyFill="1" applyBorder="1" applyAlignment="1">
      <alignment horizontal="right"/>
    </xf>
    <xf numFmtId="0" fontId="4" fillId="3" borderId="4" xfId="0" applyFont="1" applyFill="1" applyBorder="1" applyAlignment="1">
      <alignment horizontal="right"/>
    </xf>
    <xf numFmtId="0" fontId="4" fillId="3" borderId="3" xfId="0" applyFont="1" applyFill="1" applyBorder="1" applyAlignment="1">
      <alignment horizontal="right"/>
    </xf>
    <xf numFmtId="0" fontId="3" fillId="0" borderId="5" xfId="0" applyFont="1" applyBorder="1" applyAlignment="1">
      <alignment wrapText="1"/>
    </xf>
    <xf numFmtId="0" fontId="0" fillId="0" borderId="1" xfId="0" applyFont="1" applyBorder="1" applyAlignment="1">
      <alignment horizontal="right"/>
    </xf>
    <xf numFmtId="166" fontId="0" fillId="0" borderId="1" xfId="0" applyNumberFormat="1" applyBorder="1" applyAlignment="1">
      <alignment horizontal="right"/>
    </xf>
    <xf numFmtId="0" fontId="0" fillId="0" borderId="0" xfId="0" applyBorder="1" applyAlignment="1">
      <alignment horizontal="right"/>
    </xf>
    <xf numFmtId="0" fontId="0" fillId="0" borderId="0" xfId="0" applyBorder="1" applyAlignment="1">
      <alignment/>
    </xf>
    <xf numFmtId="0" fontId="4" fillId="0" borderId="0" xfId="0" applyFont="1" applyFill="1" applyBorder="1" applyAlignment="1">
      <alignment/>
    </xf>
    <xf numFmtId="0" fontId="0" fillId="0" borderId="1" xfId="0" applyNumberFormat="1" applyBorder="1" applyAlignment="1">
      <alignment horizontal="right"/>
    </xf>
    <xf numFmtId="1" fontId="0" fillId="0" borderId="1" xfId="0" applyNumberFormat="1" applyBorder="1" applyAlignment="1">
      <alignment horizontal="right"/>
    </xf>
    <xf numFmtId="0" fontId="4" fillId="2" borderId="6" xfId="0" applyFont="1" applyFill="1" applyBorder="1" applyAlignment="1">
      <alignment/>
    </xf>
    <xf numFmtId="0" fontId="4" fillId="0" borderId="1" xfId="0" applyFont="1" applyBorder="1" applyAlignment="1">
      <alignment vertical="center"/>
    </xf>
    <xf numFmtId="0" fontId="0" fillId="0" borderId="1" xfId="0" applyBorder="1" applyAlignment="1">
      <alignment horizontal="right" vertical="center"/>
    </xf>
    <xf numFmtId="0" fontId="4" fillId="2" borderId="2" xfId="0" applyFont="1" applyFill="1" applyBorder="1" applyAlignment="1">
      <alignment vertical="center" wrapText="1"/>
    </xf>
    <xf numFmtId="0" fontId="0" fillId="0" borderId="1" xfId="0" applyFont="1" applyBorder="1" applyAlignment="1">
      <alignment horizontal="right" vertical="center"/>
    </xf>
    <xf numFmtId="0" fontId="4" fillId="0" borderId="1" xfId="0" applyFont="1" applyBorder="1" applyAlignment="1">
      <alignment horizontal="right" vertical="center"/>
    </xf>
    <xf numFmtId="166" fontId="0" fillId="0" borderId="3" xfId="0" applyNumberFormat="1" applyBorder="1" applyAlignment="1">
      <alignment horizontal="right"/>
    </xf>
    <xf numFmtId="166" fontId="0" fillId="0" borderId="4" xfId="0" applyNumberFormat="1" applyBorder="1" applyAlignment="1">
      <alignment horizontal="right"/>
    </xf>
    <xf numFmtId="0" fontId="0" fillId="0" borderId="3" xfId="0" applyNumberFormat="1" applyBorder="1" applyAlignment="1">
      <alignment horizontal="right"/>
    </xf>
    <xf numFmtId="1" fontId="0" fillId="0" borderId="3" xfId="0" applyNumberFormat="1" applyBorder="1" applyAlignment="1">
      <alignment horizontal="right"/>
    </xf>
    <xf numFmtId="0" fontId="0" fillId="0" borderId="4" xfId="0" applyNumberFormat="1" applyBorder="1" applyAlignment="1">
      <alignment horizontal="right"/>
    </xf>
    <xf numFmtId="1" fontId="0" fillId="0" borderId="4" xfId="0" applyNumberFormat="1" applyBorder="1" applyAlignment="1">
      <alignment horizontal="right"/>
    </xf>
    <xf numFmtId="0" fontId="6" fillId="0" borderId="0" xfId="0" applyFont="1" applyAlignment="1">
      <alignment horizontal="left" vertical="center"/>
    </xf>
    <xf numFmtId="0" fontId="5" fillId="4" borderId="7" xfId="0" applyFont="1" applyFill="1" applyBorder="1" applyAlignment="1">
      <alignment vertical="center" wrapText="1"/>
    </xf>
    <xf numFmtId="0" fontId="0" fillId="2" borderId="6" xfId="0" applyFill="1" applyBorder="1" applyAlignment="1">
      <alignment/>
    </xf>
    <xf numFmtId="0" fontId="0" fillId="2" borderId="3" xfId="0" applyFill="1" applyBorder="1" applyAlignment="1">
      <alignment/>
    </xf>
    <xf numFmtId="0" fontId="0" fillId="0" borderId="0" xfId="0" applyFont="1" applyAlignment="1">
      <alignment vertical="center"/>
    </xf>
    <xf numFmtId="0" fontId="4" fillId="3" borderId="1" xfId="0" applyFont="1" applyFill="1" applyBorder="1" applyAlignment="1">
      <alignment horizontal="right" vertical="center"/>
    </xf>
    <xf numFmtId="0" fontId="4" fillId="3" borderId="4" xfId="0" applyFont="1" applyFill="1" applyBorder="1" applyAlignment="1">
      <alignment horizontal="right" vertical="center"/>
    </xf>
    <xf numFmtId="0" fontId="4" fillId="3" borderId="3" xfId="0" applyFont="1" applyFill="1" applyBorder="1" applyAlignment="1">
      <alignment horizontal="right" vertical="center"/>
    </xf>
    <xf numFmtId="0" fontId="0" fillId="0" borderId="0" xfId="0" applyAlignment="1">
      <alignment vertical="center"/>
    </xf>
    <xf numFmtId="0" fontId="5" fillId="5" borderId="1" xfId="0" applyFont="1" applyFill="1" applyBorder="1" applyAlignment="1">
      <alignment horizontal="right" vertical="center"/>
    </xf>
    <xf numFmtId="0" fontId="0" fillId="0" borderId="0" xfId="0" applyFont="1" applyAlignment="1">
      <alignment vertical="center" wrapText="1"/>
    </xf>
    <xf numFmtId="0" fontId="0" fillId="0" borderId="8" xfId="0" applyBorder="1" applyAlignment="1">
      <alignment vertical="center"/>
    </xf>
    <xf numFmtId="0" fontId="6" fillId="0" borderId="0" xfId="0" applyFont="1" applyAlignment="1">
      <alignment vertical="center"/>
    </xf>
    <xf numFmtId="0" fontId="8" fillId="0" borderId="0" xfId="20" applyFont="1" applyBorder="1" applyAlignment="1">
      <alignment/>
    </xf>
    <xf numFmtId="0" fontId="0" fillId="0" borderId="1" xfId="0" applyNumberFormat="1" applyFill="1" applyBorder="1" applyAlignment="1">
      <alignment horizontal="right"/>
    </xf>
    <xf numFmtId="1" fontId="0" fillId="0" borderId="1" xfId="0" applyNumberFormat="1" applyFill="1" applyBorder="1" applyAlignment="1">
      <alignment horizontal="right"/>
    </xf>
    <xf numFmtId="0" fontId="6"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vertical="center" wrapText="1"/>
    </xf>
    <xf numFmtId="0" fontId="10" fillId="0" borderId="0" xfId="0" applyFont="1" applyAlignment="1">
      <alignment/>
    </xf>
    <xf numFmtId="0" fontId="0" fillId="0" borderId="1" xfId="0" applyFill="1" applyBorder="1" applyAlignment="1">
      <alignment horizontal="right"/>
    </xf>
    <xf numFmtId="1" fontId="0" fillId="0" borderId="0" xfId="0" applyNumberFormat="1" applyAlignment="1">
      <alignment/>
    </xf>
    <xf numFmtId="0" fontId="4" fillId="0" borderId="0" xfId="0" applyFont="1" applyAlignment="1">
      <alignment vertical="center"/>
    </xf>
    <xf numFmtId="0" fontId="4" fillId="0" borderId="0" xfId="0" applyFont="1" applyAlignment="1">
      <alignment/>
    </xf>
    <xf numFmtId="0" fontId="4" fillId="0" borderId="0" xfId="0" applyFont="1" applyFill="1" applyBorder="1" applyAlignment="1">
      <alignment horizontal="center" vertical="center"/>
    </xf>
    <xf numFmtId="0" fontId="5" fillId="4" borderId="9" xfId="0" applyFont="1" applyFill="1" applyBorder="1" applyAlignment="1">
      <alignment horizontal="center"/>
    </xf>
    <xf numFmtId="0" fontId="4" fillId="0" borderId="0" xfId="0" applyFont="1" applyFill="1" applyBorder="1" applyAlignment="1">
      <alignment horizontal="center"/>
    </xf>
    <xf numFmtId="1" fontId="0" fillId="0" borderId="1" xfId="0" applyNumberFormat="1" applyBorder="1" applyAlignment="1">
      <alignment horizontal="center"/>
    </xf>
    <xf numFmtId="1" fontId="0" fillId="0" borderId="0" xfId="0" applyNumberFormat="1"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xf>
    <xf numFmtId="0" fontId="3" fillId="0" borderId="10" xfId="0" applyFont="1" applyBorder="1" applyAlignment="1">
      <alignment horizontal="right"/>
    </xf>
    <xf numFmtId="0" fontId="8" fillId="0" borderId="0" xfId="20" applyFont="1" applyAlignment="1">
      <alignment/>
    </xf>
    <xf numFmtId="0" fontId="5" fillId="5" borderId="1" xfId="0" applyFont="1" applyFill="1" applyBorder="1" applyAlignment="1">
      <alignment horizontal="right" wrapText="1"/>
    </xf>
    <xf numFmtId="0" fontId="5" fillId="5" borderId="4" xfId="0" applyFont="1" applyFill="1" applyBorder="1" applyAlignment="1">
      <alignment horizontal="right" vertical="center"/>
    </xf>
    <xf numFmtId="0" fontId="5" fillId="5" borderId="3" xfId="0" applyFont="1" applyFill="1" applyBorder="1" applyAlignment="1">
      <alignment horizontal="right" vertical="center"/>
    </xf>
    <xf numFmtId="0" fontId="2" fillId="0" borderId="11" xfId="20" applyFont="1" applyBorder="1" applyAlignment="1">
      <alignment horizontal="left" vertical="center" indent="2"/>
    </xf>
    <xf numFmtId="0" fontId="4" fillId="0" borderId="12" xfId="0" applyFont="1" applyBorder="1" applyAlignment="1">
      <alignment/>
    </xf>
    <xf numFmtId="0" fontId="0" fillId="0" borderId="12" xfId="0" applyBorder="1" applyAlignment="1">
      <alignment/>
    </xf>
    <xf numFmtId="0" fontId="5" fillId="4" borderId="13" xfId="20" applyFont="1" applyFill="1" applyBorder="1" applyAlignment="1">
      <alignment horizontal="left" vertical="center" indent="1"/>
    </xf>
    <xf numFmtId="0" fontId="5" fillId="4" borderId="14" xfId="20" applyFont="1" applyFill="1" applyBorder="1" applyAlignment="1">
      <alignment horizontal="left" vertical="center" indent="1"/>
    </xf>
    <xf numFmtId="0" fontId="2" fillId="0" borderId="11" xfId="20" applyBorder="1" applyAlignment="1">
      <alignment horizontal="left" vertical="center" indent="2"/>
    </xf>
    <xf numFmtId="0" fontId="2" fillId="0" borderId="8" xfId="20" applyBorder="1" applyAlignment="1">
      <alignment horizontal="left" vertical="center" indent="2"/>
    </xf>
    <xf numFmtId="0" fontId="2" fillId="0" borderId="15" xfId="20" applyFont="1" applyBorder="1" applyAlignment="1">
      <alignment horizontal="left" vertical="center" indent="2"/>
    </xf>
    <xf numFmtId="0" fontId="2" fillId="0" borderId="4" xfId="20" applyBorder="1" applyAlignment="1">
      <alignment horizontal="left" vertical="center" indent="2"/>
    </xf>
    <xf numFmtId="0" fontId="2" fillId="0" borderId="16" xfId="20" applyFont="1" applyBorder="1" applyAlignment="1">
      <alignment horizontal="left" vertical="center" indent="2"/>
    </xf>
    <xf numFmtId="0" fontId="2" fillId="0" borderId="17" xfId="20" applyBorder="1" applyAlignment="1">
      <alignment horizontal="left" vertical="center" indent="2"/>
    </xf>
    <xf numFmtId="0" fontId="4" fillId="0" borderId="12" xfId="0" applyFont="1" applyBorder="1" applyAlignment="1">
      <alignment horizontal="left" vertical="center" wrapText="1"/>
    </xf>
    <xf numFmtId="0" fontId="7" fillId="0" borderId="0" xfId="20" applyFont="1" applyBorder="1" applyAlignment="1">
      <alignment horizontal="left" vertical="center"/>
    </xf>
    <xf numFmtId="0" fontId="5" fillId="4" borderId="18" xfId="20" applyFont="1" applyFill="1" applyBorder="1" applyAlignment="1">
      <alignment horizontal="left" vertical="center" indent="1"/>
    </xf>
    <xf numFmtId="0" fontId="5" fillId="4" borderId="19" xfId="20" applyFont="1" applyFill="1" applyBorder="1" applyAlignment="1">
      <alignment horizontal="left" vertical="center" indent="1"/>
    </xf>
    <xf numFmtId="0" fontId="5" fillId="4" borderId="20" xfId="20" applyFont="1" applyFill="1" applyBorder="1" applyAlignment="1">
      <alignment horizontal="left" vertical="center" indent="1"/>
    </xf>
    <xf numFmtId="0" fontId="5" fillId="4" borderId="21" xfId="20" applyFont="1" applyFill="1" applyBorder="1" applyAlignment="1">
      <alignment horizontal="left" vertical="center" indent="1"/>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6" xfId="0" applyFont="1" applyFill="1" applyBorder="1" applyAlignment="1">
      <alignment horizontal="left"/>
    </xf>
    <xf numFmtId="0" fontId="4" fillId="2" borderId="3" xfId="0" applyFont="1" applyFill="1" applyBorder="1" applyAlignment="1">
      <alignment horizontal="left"/>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0" fontId="4" fillId="0" borderId="12" xfId="0" applyFont="1" applyBorder="1" applyAlignment="1">
      <alignment horizontal="center"/>
    </xf>
    <xf numFmtId="0" fontId="8" fillId="0" borderId="22" xfId="20" applyFont="1" applyBorder="1" applyAlignment="1">
      <alignment horizontal="center"/>
    </xf>
    <xf numFmtId="0" fontId="5" fillId="4" borderId="2" xfId="0" applyFont="1" applyFill="1" applyBorder="1" applyAlignment="1">
      <alignment horizontal="left"/>
    </xf>
    <xf numFmtId="0" fontId="5" fillId="4" borderId="6" xfId="0" applyFont="1" applyFill="1" applyBorder="1" applyAlignment="1">
      <alignment horizontal="left"/>
    </xf>
    <xf numFmtId="0" fontId="5" fillId="4" borderId="3" xfId="0" applyFont="1" applyFill="1" applyBorder="1" applyAlignment="1">
      <alignment horizontal="left"/>
    </xf>
    <xf numFmtId="0" fontId="4" fillId="2" borderId="2" xfId="0" applyFont="1" applyFill="1" applyBorder="1" applyAlignment="1">
      <alignment horizontal="left"/>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3" xfId="0" applyFont="1" applyFill="1" applyBorder="1" applyAlignment="1">
      <alignment horizontal="center" vertic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8" fillId="0" borderId="26" xfId="20" applyFont="1" applyBorder="1" applyAlignment="1">
      <alignment horizontal="center"/>
    </xf>
    <xf numFmtId="0" fontId="5" fillId="4" borderId="7"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26" xfId="20" applyFont="1" applyBorder="1" applyAlignment="1">
      <alignment horizontal="center"/>
    </xf>
    <xf numFmtId="0" fontId="5" fillId="4"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7" xfId="0" applyFont="1" applyFill="1" applyBorder="1" applyAlignment="1">
      <alignment horizontal="center" vertical="center"/>
    </xf>
    <xf numFmtId="166" fontId="0" fillId="0" borderId="28" xfId="0" applyNumberFormat="1" applyBorder="1" applyAlignment="1">
      <alignment horizontal="center" vertical="center"/>
    </xf>
    <xf numFmtId="166" fontId="0" fillId="0" borderId="29" xfId="0" applyNumberFormat="1" applyBorder="1" applyAlignment="1">
      <alignment horizontal="center" vertical="center"/>
    </xf>
    <xf numFmtId="166" fontId="0" fillId="0" borderId="30" xfId="0" applyNumberFormat="1" applyBorder="1" applyAlignment="1">
      <alignment horizontal="center" vertical="center"/>
    </xf>
    <xf numFmtId="166" fontId="0" fillId="0" borderId="31" xfId="0" applyNumberFormat="1" applyBorder="1" applyAlignment="1">
      <alignment horizontal="center" vertical="center"/>
    </xf>
    <xf numFmtId="166" fontId="0" fillId="0" borderId="32" xfId="0" applyNumberFormat="1" applyBorder="1" applyAlignment="1">
      <alignment horizontal="center" vertical="center"/>
    </xf>
    <xf numFmtId="166" fontId="0" fillId="0" borderId="33" xfId="0" applyNumberFormat="1" applyBorder="1" applyAlignment="1">
      <alignment horizontal="center" vertical="center"/>
    </xf>
    <xf numFmtId="0" fontId="3" fillId="0" borderId="0" xfId="0" applyFont="1" applyAlignment="1">
      <alignment horizontal="left" vertical="center" wrapText="1"/>
    </xf>
    <xf numFmtId="0" fontId="12" fillId="0" borderId="10" xfId="0" applyFont="1" applyBorder="1" applyAlignment="1">
      <alignment horizontal="center" vertical="center"/>
    </xf>
    <xf numFmtId="0" fontId="5" fillId="4" borderId="34" xfId="0" applyFont="1" applyFill="1" applyBorder="1" applyAlignment="1">
      <alignment horizontal="left" vertical="center"/>
    </xf>
    <xf numFmtId="0" fontId="5" fillId="4" borderId="35" xfId="0" applyFont="1" applyFill="1" applyBorder="1" applyAlignment="1">
      <alignment horizontal="left" vertical="center"/>
    </xf>
    <xf numFmtId="0" fontId="5" fillId="4" borderId="36" xfId="0" applyFont="1" applyFill="1" applyBorder="1" applyAlignment="1">
      <alignment horizontal="left" vertical="center"/>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0" xfId="0" applyFont="1" applyBorder="1" applyAlignment="1">
      <alignment horizontal="left" vertical="center" wrapText="1"/>
    </xf>
    <xf numFmtId="0" fontId="12" fillId="0" borderId="10"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5" fillId="4" borderId="43"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okeaudit.scot.nhs.uk/downloads.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19"/>
  <sheetViews>
    <sheetView showGridLines="0" tabSelected="1" workbookViewId="0" topLeftCell="A1">
      <pane ySplit="3" topLeftCell="BM4" activePane="bottomLeft" state="frozen"/>
      <selection pane="topLeft" activeCell="B33" sqref="B33"/>
      <selection pane="bottomLeft" activeCell="A4" sqref="A4"/>
    </sheetView>
  </sheetViews>
  <sheetFormatPr defaultColWidth="9.140625" defaultRowHeight="12.75"/>
  <cols>
    <col min="1" max="1" width="1.7109375" style="0" customWidth="1"/>
    <col min="2" max="2" width="30.7109375" style="0" customWidth="1"/>
    <col min="3" max="3" width="35.7109375" style="0" customWidth="1"/>
  </cols>
  <sheetData>
    <row r="1" spans="2:3" ht="30" customHeight="1" thickBot="1">
      <c r="B1" s="79" t="s">
        <v>52</v>
      </c>
      <c r="C1" s="79"/>
    </row>
    <row r="2" spans="2:3" ht="24.75" customHeight="1" thickTop="1">
      <c r="B2" s="80" t="s">
        <v>48</v>
      </c>
      <c r="C2" s="80"/>
    </row>
    <row r="3" spans="2:3" ht="24.75" customHeight="1">
      <c r="B3" s="83" t="s">
        <v>53</v>
      </c>
      <c r="C3" s="84"/>
    </row>
    <row r="4" spans="2:3" ht="24.75" customHeight="1">
      <c r="B4" s="81" t="s">
        <v>54</v>
      </c>
      <c r="C4" s="82"/>
    </row>
    <row r="5" spans="2:3" ht="19.5" customHeight="1">
      <c r="B5" s="75" t="s">
        <v>112</v>
      </c>
      <c r="C5" s="76"/>
    </row>
    <row r="6" spans="2:3" ht="19.5" customHeight="1">
      <c r="B6" s="75" t="s">
        <v>113</v>
      </c>
      <c r="C6" s="76"/>
    </row>
    <row r="7" spans="2:3" ht="19.5" customHeight="1">
      <c r="B7" s="75" t="s">
        <v>114</v>
      </c>
      <c r="C7" s="76"/>
    </row>
    <row r="8" spans="2:3" ht="19.5" customHeight="1">
      <c r="B8" s="75" t="s">
        <v>115</v>
      </c>
      <c r="C8" s="76"/>
    </row>
    <row r="9" spans="2:3" ht="19.5" customHeight="1">
      <c r="B9" s="75" t="s">
        <v>116</v>
      </c>
      <c r="C9" s="76"/>
    </row>
    <row r="10" spans="2:3" ht="19.5" customHeight="1">
      <c r="B10" s="75" t="s">
        <v>117</v>
      </c>
      <c r="C10" s="76"/>
    </row>
    <row r="11" spans="2:3" ht="19.5" customHeight="1">
      <c r="B11" s="75" t="s">
        <v>118</v>
      </c>
      <c r="C11" s="76"/>
    </row>
    <row r="12" spans="2:3" ht="19.5" customHeight="1">
      <c r="B12" s="68" t="s">
        <v>119</v>
      </c>
      <c r="C12" s="43" t="s">
        <v>49</v>
      </c>
    </row>
    <row r="13" spans="2:3" ht="19.5" customHeight="1">
      <c r="B13" s="68" t="s">
        <v>119</v>
      </c>
      <c r="C13" s="43" t="s">
        <v>50</v>
      </c>
    </row>
    <row r="14" spans="2:3" ht="19.5" customHeight="1">
      <c r="B14" s="75" t="s">
        <v>120</v>
      </c>
      <c r="C14" s="76"/>
    </row>
    <row r="15" spans="2:3" ht="19.5" customHeight="1">
      <c r="B15" s="75" t="s">
        <v>121</v>
      </c>
      <c r="C15" s="76"/>
    </row>
    <row r="16" spans="2:3" ht="19.5" customHeight="1">
      <c r="B16" s="75" t="s">
        <v>122</v>
      </c>
      <c r="C16" s="76"/>
    </row>
    <row r="17" spans="2:3" ht="19.5" customHeight="1" thickBot="1">
      <c r="B17" s="77" t="s">
        <v>123</v>
      </c>
      <c r="C17" s="78"/>
    </row>
    <row r="18" spans="2:3" ht="24.75" customHeight="1">
      <c r="B18" s="71" t="s">
        <v>92</v>
      </c>
      <c r="C18" s="72"/>
    </row>
    <row r="19" spans="2:3" ht="19.5" customHeight="1">
      <c r="B19" s="73" t="s">
        <v>108</v>
      </c>
      <c r="C19" s="74"/>
    </row>
  </sheetData>
  <mergeCells count="17">
    <mergeCell ref="B1:C1"/>
    <mergeCell ref="B2:C2"/>
    <mergeCell ref="B4:C4"/>
    <mergeCell ref="B5:C5"/>
    <mergeCell ref="B3:C3"/>
    <mergeCell ref="B6:C6"/>
    <mergeCell ref="B7:C7"/>
    <mergeCell ref="B8:C8"/>
    <mergeCell ref="B9:C9"/>
    <mergeCell ref="B10:C10"/>
    <mergeCell ref="B11:C11"/>
    <mergeCell ref="B14:C14"/>
    <mergeCell ref="B15:C15"/>
    <mergeCell ref="B18:C18"/>
    <mergeCell ref="B19:C19"/>
    <mergeCell ref="B16:C16"/>
    <mergeCell ref="B17:C17"/>
  </mergeCells>
  <hyperlinks>
    <hyperlink ref="B5:C5" location="'4.2 SCOTLAND'!A1" display="Scotland"/>
    <hyperlink ref="B6:C6" location="'4.2 Ayrshire &amp; Arran'!A1" display="Ayrshire &amp; Arran"/>
    <hyperlink ref="B7:C7" location="'4.2 Borders'!A1" display="Borders"/>
    <hyperlink ref="B8:C8" location="'4.2 Dumfries &amp; Galloway'!A1" display="Dumfries &amp; Galloway"/>
    <hyperlink ref="B9:C9" location="'4.2 Fife'!A1" display="Fife"/>
    <hyperlink ref="B10:C10" location="'4.2 Forth Valley'!A1" display="Forth Valley"/>
    <hyperlink ref="B11:C11" location="'4.2 Grampian'!A1" display="Grampian"/>
    <hyperlink ref="B12" location="'4.2 Greater Glasgow'!A1" display="Greater Glasgow &amp; Clyde"/>
    <hyperlink ref="B13" location="'4.2 Clyde'!A1" display="Greater Glasgow &amp; Clyde"/>
    <hyperlink ref="B14:C14" location="'4.2 Highland'!A1" display="Highland"/>
    <hyperlink ref="B15:C15" location="'4.2 Lanarkshire'!A1" display="Lanarkshire"/>
    <hyperlink ref="B16:C16" location="'4.2 Lothian'!A1" display="Lothian"/>
    <hyperlink ref="B17:C17" location="'4.2 Tayside'!A1" display="Tayside"/>
    <hyperlink ref="B2" r:id="rId1" display="click here to view a PDF copy of the National Report, including commentary and definitions."/>
    <hyperlink ref="B19:C19" location="'4.3 Outpatients Trend'!A1" display="4.3 Outpatients Trend"/>
  </hyperlinks>
  <printOptions/>
  <pageMargins left="0.75" right="0.75" top="0.64" bottom="0.78" header="0.3" footer="0.29"/>
  <pageSetup fitToHeight="1" fitToWidth="1" horizontalDpi="600" verticalDpi="600" orientation="portrait" paperSize="9" r:id="rId2"/>
  <headerFooter alignWithMargins="0">
    <oddFooter>&amp;L&amp;8Scottish Stroke Care Audit 2010 National Report
Stroke Services in Scottish Hospitals,
Data relating to 2005-2009&amp;R&amp;8© NHS National Services Scotland/Crown Copyright</oddFooter>
  </headerFooter>
</worksheet>
</file>

<file path=xl/worksheets/sheet10.xml><?xml version="1.0" encoding="utf-8"?>
<worksheet xmlns="http://schemas.openxmlformats.org/spreadsheetml/2006/main" xmlns:r="http://schemas.openxmlformats.org/officeDocument/2006/relationships">
  <dimension ref="B1:D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4" width="12.7109375" style="0" customWidth="1"/>
  </cols>
  <sheetData>
    <row r="1" spans="2:4" ht="13.5" thickBot="1">
      <c r="B1" s="92" t="s">
        <v>105</v>
      </c>
      <c r="C1" s="92"/>
      <c r="D1" s="92"/>
    </row>
    <row r="2" spans="2:4" ht="13.5" thickTop="1">
      <c r="B2" s="1" t="s">
        <v>75</v>
      </c>
      <c r="C2" s="106" t="s">
        <v>51</v>
      </c>
      <c r="D2" s="106"/>
    </row>
    <row r="3" spans="2:4" ht="39.75" customHeight="1">
      <c r="B3" s="32" t="s">
        <v>21</v>
      </c>
      <c r="C3" s="108" t="s">
        <v>74</v>
      </c>
      <c r="D3" s="109"/>
    </row>
    <row r="4" spans="2:4" s="40" customFormat="1" ht="34.5" customHeight="1">
      <c r="B4" s="48" t="s">
        <v>76</v>
      </c>
      <c r="C4" s="39">
        <v>2008</v>
      </c>
      <c r="D4" s="37">
        <v>2009</v>
      </c>
    </row>
    <row r="5" spans="2:4" ht="12.75">
      <c r="B5" s="5" t="s">
        <v>22</v>
      </c>
      <c r="C5" s="7">
        <v>59</v>
      </c>
      <c r="D5" s="3">
        <v>86</v>
      </c>
    </row>
    <row r="6" spans="2:4" ht="12.75">
      <c r="B6" s="3" t="s">
        <v>23</v>
      </c>
      <c r="C6" s="7">
        <v>36</v>
      </c>
      <c r="D6" s="3">
        <v>58</v>
      </c>
    </row>
    <row r="7" spans="2:4" ht="12.75">
      <c r="B7" s="3" t="s">
        <v>0</v>
      </c>
      <c r="C7" s="7">
        <v>21</v>
      </c>
      <c r="D7" s="3">
        <v>19</v>
      </c>
    </row>
    <row r="8" spans="2:4" ht="12.75">
      <c r="B8" s="3" t="s">
        <v>1</v>
      </c>
      <c r="C8" s="7">
        <v>0</v>
      </c>
      <c r="D8" s="3">
        <v>1</v>
      </c>
    </row>
    <row r="9" spans="2:4" ht="12.75">
      <c r="B9" s="3" t="s">
        <v>2</v>
      </c>
      <c r="C9" s="7">
        <v>0</v>
      </c>
      <c r="D9" s="3">
        <v>3</v>
      </c>
    </row>
    <row r="10" spans="2:4" ht="25.5">
      <c r="B10" s="65" t="s">
        <v>109</v>
      </c>
      <c r="C10" s="67">
        <v>57</v>
      </c>
      <c r="D10" s="41">
        <v>81</v>
      </c>
    </row>
    <row r="11" spans="2:4" ht="12.75">
      <c r="B11" s="23" t="s">
        <v>24</v>
      </c>
      <c r="C11" s="102"/>
      <c r="D11" s="103"/>
    </row>
    <row r="12" spans="2:4" ht="12.75">
      <c r="B12" s="3" t="s">
        <v>6</v>
      </c>
      <c r="C12" s="26">
        <v>5.7368421052631575</v>
      </c>
      <c r="D12" s="14">
        <v>2.9342105263157894</v>
      </c>
    </row>
    <row r="13" spans="2:4" ht="12.75">
      <c r="B13" s="13" t="s">
        <v>42</v>
      </c>
      <c r="C13" s="7">
        <v>57</v>
      </c>
      <c r="D13" s="3">
        <v>76</v>
      </c>
    </row>
    <row r="14" spans="2:4" ht="25.5">
      <c r="B14" s="23" t="s">
        <v>25</v>
      </c>
      <c r="C14" s="102"/>
      <c r="D14" s="103"/>
    </row>
    <row r="15" spans="2:4" ht="12.75">
      <c r="B15" s="3" t="s">
        <v>6</v>
      </c>
      <c r="C15" s="26">
        <v>33.40350877192982</v>
      </c>
      <c r="D15" s="14">
        <v>15.948051948051948</v>
      </c>
    </row>
    <row r="16" spans="2:4" ht="12.75">
      <c r="B16" s="3" t="s">
        <v>42</v>
      </c>
      <c r="C16" s="7">
        <v>57</v>
      </c>
      <c r="D16" s="3">
        <v>77</v>
      </c>
    </row>
    <row r="17" spans="2:4" ht="25.5">
      <c r="B17" s="23" t="s">
        <v>26</v>
      </c>
      <c r="C17" s="102"/>
      <c r="D17" s="103"/>
    </row>
    <row r="18" spans="2:4" ht="12.75">
      <c r="B18" s="3" t="s">
        <v>3</v>
      </c>
      <c r="C18" s="7">
        <v>0</v>
      </c>
      <c r="D18" s="3">
        <v>0</v>
      </c>
    </row>
    <row r="19" spans="2:4" ht="12.75">
      <c r="B19" s="4" t="s">
        <v>4</v>
      </c>
      <c r="C19" s="29">
        <f>C18/C$10*100</f>
        <v>0</v>
      </c>
      <c r="D19" s="19">
        <f>D18/D$10*100</f>
        <v>0</v>
      </c>
    </row>
    <row r="20" spans="2:4" ht="12.75">
      <c r="B20" s="3" t="s">
        <v>5</v>
      </c>
      <c r="C20" s="7" t="str">
        <f>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0 to 6</v>
      </c>
      <c r="D20" s="3" t="str">
        <f>IF(AND(D$10&gt;0,ROUND(SUM(100*((2*D18+1.96^2)-(1.96*(SQRT(1.96^2+4*D18*(1-(D18/D$10))))))/(2*(D$10+1.96^2))),0)&lt;0),CONCATENATE(SUM(1*0)," - ",ROUND(SUM(100*((2*D18+1.96^2)+(1.96*(SQRT(1.96^2+4*D18*(1-(D18/D$10))))))/(2*(D$10+1.96^2))),0)),IF(AND(D$10&gt;0,ROUND(SUM(100*((2*D18+1.96^2)-(1.96*(SQRT(1.96^2+4*D18*(1-(D18/D$10))))))/(2*(D$10+1.96^2))),0)&gt;=0),CONCATENATE(ROUND(SUM(100*((2*D18+1.96^2)-(1.96*(SQRT(1.96^2+4*D18*(1-(D18/D$10))))))/(2*(D$10+1.96^2))),0)," to ",ROUND(SUM(100*((2*D18+1.96^2)+(1.96*(SQRT(1.96^2+4*D18*(1-(D18/D$10))))))/(2*(D$10+1.96^2))),0)),""))</f>
        <v>0 to 5</v>
      </c>
    </row>
    <row r="21" spans="2:4" ht="25.5">
      <c r="B21" s="23" t="s">
        <v>27</v>
      </c>
      <c r="C21" s="102"/>
      <c r="D21" s="103"/>
    </row>
    <row r="22" spans="2:4" ht="12.75">
      <c r="B22" s="3" t="s">
        <v>3</v>
      </c>
      <c r="C22" s="7">
        <v>1</v>
      </c>
      <c r="D22" s="3">
        <v>0</v>
      </c>
    </row>
    <row r="23" spans="2:4" ht="12.75">
      <c r="B23" s="4" t="s">
        <v>4</v>
      </c>
      <c r="C23" s="29">
        <f>C22/C$10*100</f>
        <v>1.7543859649122806</v>
      </c>
      <c r="D23" s="19">
        <f>D22/D$10*100</f>
        <v>0</v>
      </c>
    </row>
    <row r="24" spans="2:4" ht="12.75">
      <c r="B24" s="3" t="s">
        <v>5</v>
      </c>
      <c r="C24" s="7" t="str">
        <f>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0 to 9</v>
      </c>
      <c r="D24" s="3" t="str">
        <f>IF(AND(D$10&gt;0,ROUND(SUM(100*((2*D22+1.96^2)-(1.96*(SQRT(1.96^2+4*D22*(1-(D22/D$10))))))/(2*(D$10+1.96^2))),0)&lt;0),CONCATENATE(SUM(1*0)," - ",ROUND(SUM(100*((2*D22+1.96^2)+(1.96*(SQRT(1.96^2+4*D22*(1-(D22/D$10))))))/(2*(D$10+1.96^2))),0)),IF(AND(D$10&gt;0,ROUND(SUM(100*((2*D22+1.96^2)-(1.96*(SQRT(1.96^2+4*D22*(1-(D22/D$10))))))/(2*(D$10+1.96^2))),0)&gt;=0),CONCATENATE(ROUND(SUM(100*((2*D22+1.96^2)-(1.96*(SQRT(1.96^2+4*D22*(1-(D22/D$10))))))/(2*(D$10+1.96^2))),0)," to ",ROUND(SUM(100*((2*D22+1.96^2)+(1.96*(SQRT(1.96^2+4*D22*(1-(D22/D$10))))))/(2*(D$10+1.96^2))),0)),""))</f>
        <v>0 to 5</v>
      </c>
    </row>
    <row r="25" spans="2:4" ht="25.5">
      <c r="B25" s="23" t="s">
        <v>28</v>
      </c>
      <c r="C25" s="102"/>
      <c r="D25" s="103"/>
    </row>
    <row r="26" spans="2:4" ht="12.75">
      <c r="B26" s="3" t="s">
        <v>3</v>
      </c>
      <c r="C26" s="7">
        <v>1</v>
      </c>
      <c r="D26" s="3">
        <v>1</v>
      </c>
    </row>
    <row r="27" spans="2:4" ht="12.75">
      <c r="B27" s="4" t="s">
        <v>4</v>
      </c>
      <c r="C27" s="29">
        <f>C26/C$10*100</f>
        <v>1.7543859649122806</v>
      </c>
      <c r="D27" s="19">
        <f>D26/D$10*100</f>
        <v>1.2345679012345678</v>
      </c>
    </row>
    <row r="28" spans="2:4" ht="12.75">
      <c r="B28" s="3" t="s">
        <v>5</v>
      </c>
      <c r="C28" s="7" t="str">
        <f>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0 to 9</v>
      </c>
      <c r="D28" s="3" t="str">
        <f>IF(AND(D$10&gt;0,ROUND(SUM(100*((2*D26+1.96^2)-(1.96*(SQRT(1.96^2+4*D26*(1-(D26/D$10))))))/(2*(D$10+1.96^2))),0)&lt;0),CONCATENATE(SUM(1*0)," - ",ROUND(SUM(100*((2*D26+1.96^2)+(1.96*(SQRT(1.96^2+4*D26*(1-(D26/D$10))))))/(2*(D$10+1.96^2))),0)),IF(AND(D$10&gt;0,ROUND(SUM(100*((2*D26+1.96^2)-(1.96*(SQRT(1.96^2+4*D26*(1-(D26/D$10))))))/(2*(D$10+1.96^2))),0)&gt;=0),CONCATENATE(ROUND(SUM(100*((2*D26+1.96^2)-(1.96*(SQRT(1.96^2+4*D26*(1-(D26/D$10))))))/(2*(D$10+1.96^2))),0)," to ",ROUND(SUM(100*((2*D26+1.96^2)+(1.96*(SQRT(1.96^2+4*D26*(1-(D26/D$10))))))/(2*(D$10+1.96^2))),0)),""))</f>
        <v>0 to 7</v>
      </c>
    </row>
    <row r="29" spans="2:4" ht="25.5">
      <c r="B29" s="23" t="s">
        <v>29</v>
      </c>
      <c r="C29" s="102"/>
      <c r="D29" s="103"/>
    </row>
    <row r="30" spans="2:4" ht="12.75">
      <c r="B30" s="3" t="s">
        <v>3</v>
      </c>
      <c r="C30" s="7">
        <v>1</v>
      </c>
      <c r="D30" s="3">
        <v>1</v>
      </c>
    </row>
    <row r="31" spans="2:4" ht="12.75">
      <c r="B31" s="4" t="s">
        <v>4</v>
      </c>
      <c r="C31" s="29">
        <f>C30/C$10*100</f>
        <v>1.7543859649122806</v>
      </c>
      <c r="D31" s="19">
        <f>D30/D$10*100</f>
        <v>1.2345679012345678</v>
      </c>
    </row>
    <row r="32" spans="2:4" ht="12.75">
      <c r="B32" s="3" t="s">
        <v>5</v>
      </c>
      <c r="C32" s="7" t="str">
        <f>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0 to 9</v>
      </c>
      <c r="D32" s="3" t="str">
        <f>IF(AND(D$10&gt;0,ROUND(SUM(100*((2*D30+1.96^2)-(1.96*(SQRT(1.96^2+4*D30*(1-(D30/D$10))))))/(2*(D$10+1.96^2))),0)&lt;0),CONCATENATE(SUM(1*0)," - ",ROUND(SUM(100*((2*D30+1.96^2)+(1.96*(SQRT(1.96^2+4*D30*(1-(D30/D$10))))))/(2*(D$10+1.96^2))),0)),IF(AND(D$10&gt;0,ROUND(SUM(100*((2*D30+1.96^2)-(1.96*(SQRT(1.96^2+4*D30*(1-(D30/D$10))))))/(2*(D$10+1.96^2))),0)&gt;=0),CONCATENATE(ROUND(SUM(100*((2*D30+1.96^2)-(1.96*(SQRT(1.96^2+4*D30*(1-(D30/D$10))))))/(2*(D$10+1.96^2))),0)," to ",ROUND(SUM(100*((2*D30+1.96^2)+(1.96*(SQRT(1.96^2+4*D30*(1-(D30/D$10))))))/(2*(D$10+1.96^2))),0)),""))</f>
        <v>0 to 7</v>
      </c>
    </row>
    <row r="33" spans="2:4" ht="25.5">
      <c r="B33" s="23" t="s">
        <v>124</v>
      </c>
      <c r="C33" s="102"/>
      <c r="D33" s="103"/>
    </row>
    <row r="34" spans="2:4" ht="12.75">
      <c r="B34" s="3" t="s">
        <v>3</v>
      </c>
      <c r="C34" s="7">
        <v>2</v>
      </c>
      <c r="D34" s="3">
        <v>20</v>
      </c>
    </row>
    <row r="35" spans="2:4" ht="12.75">
      <c r="B35" s="4" t="s">
        <v>91</v>
      </c>
      <c r="C35" s="29">
        <f>C34/C$10*100</f>
        <v>3.508771929824561</v>
      </c>
      <c r="D35" s="19">
        <f>D34/D$10*100</f>
        <v>24.691358024691358</v>
      </c>
    </row>
    <row r="36" spans="2:4" ht="12.75">
      <c r="B36" s="3" t="s">
        <v>5</v>
      </c>
      <c r="C36" s="7" t="str">
        <f>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1 to 12</v>
      </c>
      <c r="D36" s="3" t="str">
        <f>IF(AND(D$10&gt;0,ROUND(SUM(100*((2*D34+1.96^2)-(1.96*(SQRT(1.96^2+4*D34*(1-(D34/D$10))))))/(2*(D$10+1.96^2))),0)&lt;0),CONCATENATE(SUM(1*0)," - ",ROUND(SUM(100*((2*D34+1.96^2)+(1.96*(SQRT(1.96^2+4*D34*(1-(D34/D$10))))))/(2*(D$10+1.96^2))),0)),IF(AND(D$10&gt;0,ROUND(SUM(100*((2*D34+1.96^2)-(1.96*(SQRT(1.96^2+4*D34*(1-(D34/D$10))))))/(2*(D$10+1.96^2))),0)&gt;=0),CONCATENATE(ROUND(SUM(100*((2*D34+1.96^2)-(1.96*(SQRT(1.96^2+4*D34*(1-(D34/D$10))))))/(2*(D$10+1.96^2))),0)," to ",ROUND(SUM(100*((2*D34+1.96^2)+(1.96*(SQRT(1.96^2+4*D34*(1-(D34/D$10))))))/(2*(D$10+1.96^2))),0)),""))</f>
        <v>17 to 35</v>
      </c>
    </row>
    <row r="37" spans="2:4" ht="12.75">
      <c r="B37" s="23" t="s">
        <v>30</v>
      </c>
      <c r="C37" s="102"/>
      <c r="D37" s="103"/>
    </row>
    <row r="38" spans="2:4" ht="12.75">
      <c r="B38" s="3" t="s">
        <v>3</v>
      </c>
      <c r="C38" s="7">
        <v>42</v>
      </c>
      <c r="D38" s="3">
        <v>64</v>
      </c>
    </row>
    <row r="39" spans="2:4" ht="12.75">
      <c r="B39" s="13" t="s">
        <v>42</v>
      </c>
      <c r="C39" s="7">
        <f>C$10</f>
        <v>57</v>
      </c>
      <c r="D39" s="3">
        <f>D$10</f>
        <v>81</v>
      </c>
    </row>
    <row r="40" spans="2:4" ht="12.75">
      <c r="B40" s="4" t="s">
        <v>4</v>
      </c>
      <c r="C40" s="29">
        <f>C38/C39*100</f>
        <v>73.68421052631578</v>
      </c>
      <c r="D40" s="19">
        <f>D38/D39*100</f>
        <v>79.01234567901234</v>
      </c>
    </row>
    <row r="41" spans="2:4" ht="12.75">
      <c r="B41" s="3" t="s">
        <v>5</v>
      </c>
      <c r="C41" s="7" t="str">
        <f>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61 to 83</v>
      </c>
      <c r="D41" s="3" t="str">
        <f>IF(AND(D39&gt;0,ROUND(SUM(100*((2*D38+1.96^2)-(1.96*(SQRT(1.96^2+4*D38*(1-(D38/D39))))))/(2*(D39+1.96^2))),0)&lt;0),CONCATENATE(SUM(1*0)," - ",ROUND(SUM(100*((2*D38+1.96^2)+(1.96*(SQRT(1.96^2+4*D38*(1-(D38/D39))))))/(2*(D39+1.96^2))),0)),IF(AND(D39&gt;0,ROUND(SUM(100*((2*D38+1.96^2)-(1.96*(SQRT(1.96^2+4*D38*(1-(D38/D39))))))/(2*(D39+1.96^2))),0)&gt;=0),CONCATENATE(ROUND(SUM(100*((2*D38+1.96^2)-(1.96*(SQRT(1.96^2+4*D38*(1-(D38/D39))))))/(2*(D39+1.96^2))),0)," to ",ROUND(SUM(100*((2*D38+1.96^2)+(1.96*(SQRT(1.96^2+4*D38*(1-(D38/D39))))))/(2*(D39+1.96^2))),0)),""))</f>
        <v>69 to 86</v>
      </c>
    </row>
    <row r="42" spans="2:4" ht="25.5">
      <c r="B42" s="23" t="s">
        <v>31</v>
      </c>
      <c r="C42" s="102"/>
      <c r="D42" s="103"/>
    </row>
    <row r="43" spans="2:4" ht="12.75">
      <c r="B43" s="3" t="s">
        <v>6</v>
      </c>
      <c r="C43" s="26">
        <v>18.40909090909091</v>
      </c>
      <c r="D43" s="14">
        <v>16.3</v>
      </c>
    </row>
    <row r="44" spans="2:4" ht="12.75">
      <c r="B44" s="3" t="s">
        <v>42</v>
      </c>
      <c r="C44" s="7">
        <v>22</v>
      </c>
      <c r="D44" s="3">
        <v>40</v>
      </c>
    </row>
    <row r="45" spans="2:4" ht="25.5">
      <c r="B45" s="23" t="s">
        <v>32</v>
      </c>
      <c r="C45" s="102"/>
      <c r="D45" s="103"/>
    </row>
    <row r="46" spans="2:4" ht="12.75">
      <c r="B46" s="3" t="s">
        <v>3</v>
      </c>
      <c r="C46" s="7">
        <v>17</v>
      </c>
      <c r="D46" s="3">
        <v>21</v>
      </c>
    </row>
    <row r="47" spans="2:4" ht="12.75">
      <c r="B47" s="13" t="s">
        <v>42</v>
      </c>
      <c r="C47" s="7">
        <f>C$10</f>
        <v>57</v>
      </c>
      <c r="D47" s="3">
        <f>D$10</f>
        <v>81</v>
      </c>
    </row>
    <row r="48" spans="2:4" ht="12.75">
      <c r="B48" s="4" t="s">
        <v>4</v>
      </c>
      <c r="C48" s="29">
        <f>C46/C47*100</f>
        <v>29.82456140350877</v>
      </c>
      <c r="D48" s="19">
        <f>D46/D47*100</f>
        <v>25.925925925925924</v>
      </c>
    </row>
    <row r="49" spans="2:4" ht="12.75">
      <c r="B49" s="3" t="s">
        <v>5</v>
      </c>
      <c r="C49" s="7" t="str">
        <f>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20 to 43</v>
      </c>
      <c r="D49" s="3" t="str">
        <f>IF(AND(D47&gt;0,ROUND(SUM(100*((2*D46+1.96^2)-(1.96*(SQRT(1.96^2+4*D46*(1-(D46/D47))))))/(2*(D47+1.96^2))),0)&lt;0),CONCATENATE(SUM(1*0)," - ",ROUND(SUM(100*((2*D46+1.96^2)+(1.96*(SQRT(1.96^2+4*D46*(1-(D46/D47))))))/(2*(D47+1.96^2))),0)),IF(AND(D47&gt;0,ROUND(SUM(100*((2*D46+1.96^2)-(1.96*(SQRT(1.96^2+4*D46*(1-(D46/D47))))))/(2*(D47+1.96^2))),0)&gt;=0),CONCATENATE(ROUND(SUM(100*((2*D46+1.96^2)-(1.96*(SQRT(1.96^2+4*D46*(1-(D46/D47))))))/(2*(D47+1.96^2))),0)," to ",ROUND(SUM(100*((2*D46+1.96^2)+(1.96*(SQRT(1.96^2+4*D46*(1-(D46/D47))))))/(2*(D47+1.96^2))),0)),""))</f>
        <v>18 to 36</v>
      </c>
    </row>
    <row r="50" spans="2:4" ht="25.5">
      <c r="B50" s="23" t="s">
        <v>33</v>
      </c>
      <c r="C50" s="102"/>
      <c r="D50" s="103"/>
    </row>
    <row r="51" spans="2:4" ht="12.75">
      <c r="B51" s="3" t="s">
        <v>6</v>
      </c>
      <c r="C51" s="26">
        <v>18.40909090909091</v>
      </c>
      <c r="D51" s="14">
        <v>16.3</v>
      </c>
    </row>
    <row r="52" spans="2:4" ht="12.75">
      <c r="B52" s="3" t="s">
        <v>7</v>
      </c>
      <c r="C52" s="7">
        <v>8</v>
      </c>
      <c r="D52" s="3">
        <v>1</v>
      </c>
    </row>
    <row r="53" spans="2:4" ht="12.75">
      <c r="B53" s="13" t="s">
        <v>8</v>
      </c>
      <c r="C53" s="7">
        <v>45</v>
      </c>
      <c r="D53" s="3">
        <v>72</v>
      </c>
    </row>
    <row r="54" spans="2:4" ht="12.75">
      <c r="B54" s="3" t="s">
        <v>42</v>
      </c>
      <c r="C54" s="7">
        <v>22</v>
      </c>
      <c r="D54" s="3">
        <v>40</v>
      </c>
    </row>
    <row r="55" spans="2:4" ht="38.25">
      <c r="B55" s="23" t="s">
        <v>34</v>
      </c>
      <c r="C55" s="34"/>
      <c r="D55" s="35"/>
    </row>
    <row r="56" spans="2:4" ht="12.75">
      <c r="B56" s="3" t="s">
        <v>6</v>
      </c>
      <c r="C56" s="26">
        <v>36.95</v>
      </c>
      <c r="D56" s="14">
        <v>17.613636363636363</v>
      </c>
    </row>
    <row r="57" spans="2:4" ht="12.75">
      <c r="B57" s="13" t="s">
        <v>42</v>
      </c>
      <c r="C57" s="7">
        <v>20</v>
      </c>
      <c r="D57" s="3">
        <v>44</v>
      </c>
    </row>
    <row r="58" spans="2:4" ht="25.5">
      <c r="B58" s="23" t="s">
        <v>35</v>
      </c>
      <c r="C58" s="102"/>
      <c r="D58" s="103"/>
    </row>
    <row r="59" spans="2:4" ht="12.75">
      <c r="B59" s="3" t="s">
        <v>3</v>
      </c>
      <c r="C59" s="7">
        <v>4</v>
      </c>
      <c r="D59" s="3">
        <v>8</v>
      </c>
    </row>
    <row r="60" spans="2:4" ht="12.75">
      <c r="B60" s="13" t="s">
        <v>42</v>
      </c>
      <c r="C60" s="7">
        <f>C$10</f>
        <v>57</v>
      </c>
      <c r="D60" s="3">
        <f>D$10</f>
        <v>81</v>
      </c>
    </row>
    <row r="61" spans="2:4" ht="12.75">
      <c r="B61" s="4" t="s">
        <v>4</v>
      </c>
      <c r="C61" s="29">
        <f>C59/C$60*100</f>
        <v>7.017543859649122</v>
      </c>
      <c r="D61" s="19">
        <f>D59/D$60*100</f>
        <v>9.876543209876543</v>
      </c>
    </row>
    <row r="62" spans="2:4" ht="12.75">
      <c r="B62" s="3" t="s">
        <v>5</v>
      </c>
      <c r="C62" s="7" t="str">
        <f>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3 to 17</v>
      </c>
      <c r="D62" s="3" t="str">
        <f>IF(AND(D60&gt;0,ROUND(SUM(100*((2*D59+1.96^2)-(1.96*(SQRT(1.96^2+4*D59*(1-(D59/D60))))))/(2*(D60+1.96^2))),0)&lt;0),CONCATENATE(SUM(1*0)," - ",ROUND(SUM(100*((2*D59+1.96^2)+(1.96*(SQRT(1.96^2+4*D59*(1-(D59/D60))))))/(2*(D60+1.96^2))),0)),IF(AND(D60&gt;0,ROUND(SUM(100*((2*D59+1.96^2)-(1.96*(SQRT(1.96^2+4*D59*(1-(D59/D60))))))/(2*(D60+1.96^2))),0)&gt;=0),CONCATENATE(ROUND(SUM(100*((2*D59+1.96^2)-(1.96*(SQRT(1.96^2+4*D59*(1-(D59/D60))))))/(2*(D60+1.96^2))),0)," to ",ROUND(SUM(100*((2*D59+1.96^2)+(1.96*(SQRT(1.96^2+4*D59*(1-(D59/D60))))))/(2*(D60+1.96^2))),0)),""))</f>
        <v>5 to 18</v>
      </c>
    </row>
    <row r="63" spans="2:4" ht="25.5">
      <c r="B63" s="23" t="s">
        <v>36</v>
      </c>
      <c r="C63" s="102"/>
      <c r="D63" s="103"/>
    </row>
    <row r="64" spans="2:4" ht="12.75">
      <c r="B64" s="3" t="s">
        <v>6</v>
      </c>
      <c r="C64" s="26">
        <v>36.95</v>
      </c>
      <c r="D64" s="14">
        <v>18.023255813953487</v>
      </c>
    </row>
    <row r="65" spans="2:4" ht="12.75">
      <c r="B65" s="3" t="s">
        <v>7</v>
      </c>
      <c r="C65" s="7">
        <v>21</v>
      </c>
      <c r="D65" s="3">
        <v>2</v>
      </c>
    </row>
    <row r="66" spans="2:4" ht="12.75">
      <c r="B66" s="13" t="s">
        <v>8</v>
      </c>
      <c r="C66" s="7">
        <v>56</v>
      </c>
      <c r="D66" s="3">
        <v>61</v>
      </c>
    </row>
    <row r="67" spans="2:4" ht="12.75">
      <c r="B67" s="3" t="s">
        <v>42</v>
      </c>
      <c r="C67" s="7">
        <v>20</v>
      </c>
      <c r="D67" s="3">
        <v>43</v>
      </c>
    </row>
    <row r="68" spans="2:4" s="16" customFormat="1" ht="12.75">
      <c r="B68" s="15"/>
      <c r="C68" s="15"/>
      <c r="D68" s="15"/>
    </row>
    <row r="69" spans="2:4" s="16" customFormat="1" ht="12.75">
      <c r="B69" s="15"/>
      <c r="C69" s="15"/>
      <c r="D69" s="15"/>
    </row>
    <row r="70" spans="2:4" s="16" customFormat="1" ht="12.75">
      <c r="B70" s="15"/>
      <c r="C70" s="15"/>
      <c r="D70" s="15"/>
    </row>
    <row r="71" spans="2:4" ht="25.5">
      <c r="B71" s="33" t="s">
        <v>41</v>
      </c>
      <c r="C71" s="108" t="s">
        <v>74</v>
      </c>
      <c r="D71" s="109"/>
    </row>
    <row r="72" spans="2:4" ht="12.75">
      <c r="B72" s="2"/>
      <c r="C72" s="11">
        <v>2008</v>
      </c>
      <c r="D72" s="9">
        <v>2009</v>
      </c>
    </row>
    <row r="73" spans="2:4" ht="25.5">
      <c r="B73" s="23" t="s">
        <v>37</v>
      </c>
      <c r="C73" s="102"/>
      <c r="D73" s="103"/>
    </row>
    <row r="74" spans="2:4" ht="12.75">
      <c r="B74" s="3" t="s">
        <v>6</v>
      </c>
      <c r="C74" s="26">
        <v>53</v>
      </c>
      <c r="D74" s="14">
        <v>27.4</v>
      </c>
    </row>
    <row r="75" spans="2:4" ht="12.75">
      <c r="B75" s="13" t="s">
        <v>42</v>
      </c>
      <c r="C75" s="7">
        <v>5</v>
      </c>
      <c r="D75" s="3">
        <v>10</v>
      </c>
    </row>
    <row r="76" spans="2:4" ht="25.5">
      <c r="B76" s="23" t="s">
        <v>38</v>
      </c>
      <c r="C76" s="102"/>
      <c r="D76" s="103"/>
    </row>
    <row r="77" spans="2:4" ht="12.75">
      <c r="B77" s="3" t="s">
        <v>6</v>
      </c>
      <c r="C77" s="26">
        <v>17.333333333333332</v>
      </c>
      <c r="D77" s="14">
        <v>33.3</v>
      </c>
    </row>
    <row r="78" spans="2:4" ht="12.75">
      <c r="B78" s="13" t="s">
        <v>42</v>
      </c>
      <c r="C78" s="7">
        <v>3</v>
      </c>
      <c r="D78" s="3">
        <v>10</v>
      </c>
    </row>
    <row r="79" spans="2:4" ht="12.75">
      <c r="B79" s="23" t="s">
        <v>39</v>
      </c>
      <c r="C79" s="102"/>
      <c r="D79" s="103"/>
    </row>
    <row r="80" spans="2:4" ht="12.75">
      <c r="B80" s="3" t="s">
        <v>3</v>
      </c>
      <c r="C80" s="28">
        <v>5</v>
      </c>
      <c r="D80" s="46">
        <v>10</v>
      </c>
    </row>
    <row r="81" spans="2:4" ht="12.75">
      <c r="B81" s="13" t="s">
        <v>42</v>
      </c>
      <c r="C81" s="28">
        <f>C$75</f>
        <v>5</v>
      </c>
      <c r="D81" s="18">
        <f>D$75</f>
        <v>10</v>
      </c>
    </row>
    <row r="82" spans="2:4" ht="12.75">
      <c r="B82" s="4" t="s">
        <v>4</v>
      </c>
      <c r="C82" s="28">
        <f>C80/C$81*100</f>
        <v>100</v>
      </c>
      <c r="D82" s="18">
        <f>D80/D$81*100</f>
        <v>100</v>
      </c>
    </row>
    <row r="83" spans="2:4" ht="12.75">
      <c r="B83" s="3" t="s">
        <v>5</v>
      </c>
      <c r="C83" s="26" t="str">
        <f>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57 to 100</v>
      </c>
      <c r="D83" s="14" t="str">
        <f>IF(AND(D81&gt;0,ROUND(SUM(100*((2*D80+1.96^2)-(1.96*(SQRT(1.96^2+4*D80*(1-(D80/D81))))))/(2*(D81+1.96^2))),0)&lt;0),CONCATENATE(SUM(1*0)," - ",ROUND(SUM(100*((2*D80+1.96^2)+(1.96*(SQRT(1.96^2+4*D80*(1-(D80/D81))))))/(2*(D81+1.96^2))),0)),IF(AND(D81&gt;0,ROUND(SUM(100*((2*D80+1.96^2)-(1.96*(SQRT(1.96^2+4*D80*(1-(D80/D81))))))/(2*(D81+1.96^2))),0)&gt;=0),CONCATENATE(ROUND(SUM(100*((2*D80+1.96^2)-(1.96*(SQRT(1.96^2+4*D80*(1-(D80/D81))))))/(2*(D81+1.96^2))),0)," to ",ROUND(SUM(100*((2*D80+1.96^2)+(1.96*(SQRT(1.96^2+4*D80*(1-(D80/D81))))))/(2*(D81+1.96^2))),0)),""))</f>
        <v>72 to 100</v>
      </c>
    </row>
    <row r="84" spans="2:4" ht="25.5">
      <c r="B84" s="23" t="s">
        <v>40</v>
      </c>
      <c r="C84" s="102"/>
      <c r="D84" s="103"/>
    </row>
    <row r="85" spans="2:4" ht="12.75">
      <c r="B85" s="3" t="s">
        <v>6</v>
      </c>
      <c r="C85" s="26">
        <v>14</v>
      </c>
      <c r="D85" s="14">
        <v>27.3</v>
      </c>
    </row>
    <row r="86" spans="2:4" ht="12.75">
      <c r="B86" s="13" t="s">
        <v>7</v>
      </c>
      <c r="C86" s="28">
        <v>10</v>
      </c>
      <c r="D86" s="18">
        <v>8</v>
      </c>
    </row>
    <row r="87" spans="2:4" ht="12.75">
      <c r="B87" s="13" t="s">
        <v>8</v>
      </c>
      <c r="C87" s="28">
        <v>18</v>
      </c>
      <c r="D87" s="18">
        <v>72</v>
      </c>
    </row>
    <row r="88" spans="2:4" ht="12.75">
      <c r="B88" s="3" t="s">
        <v>42</v>
      </c>
      <c r="C88" s="29">
        <v>2</v>
      </c>
      <c r="D88" s="47">
        <v>10</v>
      </c>
    </row>
  </sheetData>
  <mergeCells count="21">
    <mergeCell ref="B1:D1"/>
    <mergeCell ref="C2:D2"/>
    <mergeCell ref="C3:D3"/>
    <mergeCell ref="C11:D11"/>
    <mergeCell ref="C14:D14"/>
    <mergeCell ref="C17:D17"/>
    <mergeCell ref="C21:D21"/>
    <mergeCell ref="C25:D25"/>
    <mergeCell ref="C29:D29"/>
    <mergeCell ref="C33:D33"/>
    <mergeCell ref="C37:D37"/>
    <mergeCell ref="C42:D42"/>
    <mergeCell ref="C45:D45"/>
    <mergeCell ref="C50:D50"/>
    <mergeCell ref="C58:D58"/>
    <mergeCell ref="C63:D63"/>
    <mergeCell ref="C84:D84"/>
    <mergeCell ref="C71:D71"/>
    <mergeCell ref="C79:D79"/>
    <mergeCell ref="C73:D73"/>
    <mergeCell ref="C76:D76"/>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11.xml><?xml version="1.0" encoding="utf-8"?>
<worksheet xmlns="http://schemas.openxmlformats.org/spreadsheetml/2006/main" xmlns:r="http://schemas.openxmlformats.org/officeDocument/2006/relationships">
  <dimension ref="B1:H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8" width="12.7109375" style="0" customWidth="1"/>
  </cols>
  <sheetData>
    <row r="1" spans="2:8" ht="13.5" thickBot="1">
      <c r="B1" s="92" t="s">
        <v>105</v>
      </c>
      <c r="C1" s="92"/>
      <c r="D1" s="92"/>
      <c r="E1" s="92"/>
      <c r="F1" s="92"/>
      <c r="G1" s="92"/>
      <c r="H1" s="92"/>
    </row>
    <row r="2" spans="2:4" ht="13.5" thickTop="1">
      <c r="B2" s="1" t="s">
        <v>77</v>
      </c>
      <c r="C2" s="106" t="s">
        <v>51</v>
      </c>
      <c r="D2" s="106"/>
    </row>
    <row r="3" spans="2:8" ht="39.75" customHeight="1">
      <c r="B3" s="32" t="s">
        <v>21</v>
      </c>
      <c r="C3" s="107" t="s">
        <v>14</v>
      </c>
      <c r="D3" s="104"/>
      <c r="E3" s="104" t="s">
        <v>78</v>
      </c>
      <c r="F3" s="104"/>
      <c r="G3" s="104" t="s">
        <v>79</v>
      </c>
      <c r="H3" s="105"/>
    </row>
    <row r="4" spans="2:8" s="40" customFormat="1" ht="34.5" customHeight="1">
      <c r="B4" s="36"/>
      <c r="C4" s="37">
        <v>2008</v>
      </c>
      <c r="D4" s="38">
        <v>2009</v>
      </c>
      <c r="E4" s="39">
        <v>2008</v>
      </c>
      <c r="F4" s="38">
        <v>2009</v>
      </c>
      <c r="G4" s="39">
        <v>2008</v>
      </c>
      <c r="H4" s="37">
        <v>2009</v>
      </c>
    </row>
    <row r="5" spans="2:8" ht="12.75">
      <c r="B5" s="5" t="s">
        <v>22</v>
      </c>
      <c r="C5" s="3">
        <f aca="true" t="shared" si="0" ref="C5:D10">SUM(E5,G5)</f>
        <v>345</v>
      </c>
      <c r="D5" s="8">
        <f t="shared" si="0"/>
        <v>315</v>
      </c>
      <c r="E5" s="7">
        <v>79</v>
      </c>
      <c r="F5" s="8">
        <v>82</v>
      </c>
      <c r="G5" s="7">
        <v>266</v>
      </c>
      <c r="H5" s="3">
        <v>233</v>
      </c>
    </row>
    <row r="6" spans="2:8" ht="12.75">
      <c r="B6" s="3" t="s">
        <v>23</v>
      </c>
      <c r="C6" s="3">
        <f t="shared" si="0"/>
        <v>97</v>
      </c>
      <c r="D6" s="8">
        <f t="shared" si="0"/>
        <v>107</v>
      </c>
      <c r="E6" s="7">
        <v>13</v>
      </c>
      <c r="F6" s="8">
        <v>18</v>
      </c>
      <c r="G6" s="7">
        <v>84</v>
      </c>
      <c r="H6" s="3">
        <v>89</v>
      </c>
    </row>
    <row r="7" spans="2:8" ht="12.75">
      <c r="B7" s="3" t="s">
        <v>0</v>
      </c>
      <c r="C7" s="3">
        <f t="shared" si="0"/>
        <v>105</v>
      </c>
      <c r="D7" s="8">
        <f t="shared" si="0"/>
        <v>119</v>
      </c>
      <c r="E7" s="7">
        <v>27</v>
      </c>
      <c r="F7" s="8">
        <v>33</v>
      </c>
      <c r="G7" s="7">
        <v>78</v>
      </c>
      <c r="H7" s="3">
        <v>86</v>
      </c>
    </row>
    <row r="8" spans="2:8" ht="12.75">
      <c r="B8" s="3" t="s">
        <v>1</v>
      </c>
      <c r="C8" s="3">
        <f t="shared" si="0"/>
        <v>4</v>
      </c>
      <c r="D8" s="8">
        <f t="shared" si="0"/>
        <v>3</v>
      </c>
      <c r="E8" s="7">
        <v>0</v>
      </c>
      <c r="F8" s="8">
        <v>1</v>
      </c>
      <c r="G8" s="7">
        <v>4</v>
      </c>
      <c r="H8" s="3">
        <v>2</v>
      </c>
    </row>
    <row r="9" spans="2:8" ht="12.75">
      <c r="B9" s="3" t="s">
        <v>2</v>
      </c>
      <c r="C9" s="3">
        <f t="shared" si="0"/>
        <v>8</v>
      </c>
      <c r="D9" s="8">
        <f t="shared" si="0"/>
        <v>17</v>
      </c>
      <c r="E9" s="7">
        <v>2</v>
      </c>
      <c r="F9" s="8">
        <v>2</v>
      </c>
      <c r="G9" s="7">
        <v>6</v>
      </c>
      <c r="H9" s="3">
        <v>15</v>
      </c>
    </row>
    <row r="10" spans="2:8" ht="25.5">
      <c r="B10" s="65" t="s">
        <v>109</v>
      </c>
      <c r="C10" s="41">
        <f t="shared" si="0"/>
        <v>214</v>
      </c>
      <c r="D10" s="66">
        <f t="shared" si="0"/>
        <v>246</v>
      </c>
      <c r="E10" s="67">
        <v>42</v>
      </c>
      <c r="F10" s="66">
        <v>54</v>
      </c>
      <c r="G10" s="67">
        <v>172</v>
      </c>
      <c r="H10" s="41">
        <v>192</v>
      </c>
    </row>
    <row r="11" spans="2:8" ht="12.75">
      <c r="B11" s="23" t="s">
        <v>24</v>
      </c>
      <c r="C11" s="102"/>
      <c r="D11" s="102"/>
      <c r="E11" s="102"/>
      <c r="F11" s="102"/>
      <c r="G11" s="102"/>
      <c r="H11" s="103"/>
    </row>
    <row r="12" spans="2:8" ht="12.75">
      <c r="B12" s="3" t="s">
        <v>6</v>
      </c>
      <c r="C12" s="14">
        <v>2.3073170731707315</v>
      </c>
      <c r="D12" s="27">
        <v>2.3755274261603376</v>
      </c>
      <c r="E12" s="26">
        <v>0.5238095238095238</v>
      </c>
      <c r="F12" s="27">
        <v>1.962962962962963</v>
      </c>
      <c r="G12" s="26">
        <v>2.766871165644172</v>
      </c>
      <c r="H12" s="14">
        <v>2.4972677595628414</v>
      </c>
    </row>
    <row r="13" spans="2:8" ht="12.75">
      <c r="B13" s="13" t="s">
        <v>42</v>
      </c>
      <c r="C13" s="3">
        <f>SUM(E13,G13)</f>
        <v>205</v>
      </c>
      <c r="D13" s="8">
        <f>SUM(F13,H13)</f>
        <v>237</v>
      </c>
      <c r="E13" s="7">
        <v>42</v>
      </c>
      <c r="F13" s="8">
        <v>54</v>
      </c>
      <c r="G13" s="7">
        <v>163</v>
      </c>
      <c r="H13" s="3">
        <v>183</v>
      </c>
    </row>
    <row r="14" spans="2:8" ht="25.5">
      <c r="B14" s="23" t="s">
        <v>25</v>
      </c>
      <c r="C14" s="102"/>
      <c r="D14" s="102"/>
      <c r="E14" s="102"/>
      <c r="F14" s="102"/>
      <c r="G14" s="102"/>
      <c r="H14" s="103"/>
    </row>
    <row r="15" spans="2:8" ht="12.75">
      <c r="B15" s="3" t="s">
        <v>6</v>
      </c>
      <c r="C15" s="14">
        <v>10.12135922330097</v>
      </c>
      <c r="D15" s="27">
        <v>6.9957805907173</v>
      </c>
      <c r="E15" s="26">
        <v>5.428571428571429</v>
      </c>
      <c r="F15" s="27">
        <v>6.037735849056604</v>
      </c>
      <c r="G15" s="26">
        <v>11.323170731707316</v>
      </c>
      <c r="H15" s="14">
        <v>7.271739130434782</v>
      </c>
    </row>
    <row r="16" spans="2:8" ht="12.75">
      <c r="B16" s="3" t="s">
        <v>42</v>
      </c>
      <c r="C16" s="3">
        <f>SUM(E16,G16)</f>
        <v>206</v>
      </c>
      <c r="D16" s="8">
        <f>SUM(F16,H16)</f>
        <v>237</v>
      </c>
      <c r="E16" s="7">
        <v>42</v>
      </c>
      <c r="F16" s="8">
        <v>53</v>
      </c>
      <c r="G16" s="7">
        <v>164</v>
      </c>
      <c r="H16" s="3">
        <v>184</v>
      </c>
    </row>
    <row r="17" spans="2:8" ht="25.5">
      <c r="B17" s="23" t="s">
        <v>26</v>
      </c>
      <c r="C17" s="102"/>
      <c r="D17" s="102"/>
      <c r="E17" s="102"/>
      <c r="F17" s="102"/>
      <c r="G17" s="102"/>
      <c r="H17" s="103"/>
    </row>
    <row r="18" spans="2:8" ht="12.75">
      <c r="B18" s="3" t="s">
        <v>3</v>
      </c>
      <c r="C18" s="3">
        <f>SUM(E18,G18)</f>
        <v>6</v>
      </c>
      <c r="D18" s="8">
        <f>SUM(F18,H18)</f>
        <v>10</v>
      </c>
      <c r="E18" s="7">
        <v>3</v>
      </c>
      <c r="F18" s="8">
        <v>8</v>
      </c>
      <c r="G18" s="7">
        <v>3</v>
      </c>
      <c r="H18" s="3">
        <v>2</v>
      </c>
    </row>
    <row r="19" spans="2:8" ht="12.75">
      <c r="B19" s="4" t="s">
        <v>4</v>
      </c>
      <c r="C19" s="19">
        <f>C18/C10*100</f>
        <v>2.803738317757009</v>
      </c>
      <c r="D19" s="31">
        <f>D18/D10*100</f>
        <v>4.0650406504065035</v>
      </c>
      <c r="E19" s="29">
        <f>E18/E$10*100</f>
        <v>7.142857142857142</v>
      </c>
      <c r="F19" s="31">
        <f>F18/F$10*100</f>
        <v>14.814814814814813</v>
      </c>
      <c r="G19" s="29">
        <f>G18/G$10*100</f>
        <v>1.744186046511628</v>
      </c>
      <c r="H19" s="19">
        <f>H18/H$10*100</f>
        <v>1.0416666666666665</v>
      </c>
    </row>
    <row r="20" spans="2:8" ht="12.75">
      <c r="B20" s="3" t="s">
        <v>5</v>
      </c>
      <c r="C20" s="7" t="str">
        <f aca="true" t="shared" si="1" ref="C20:H20">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1 to 6</v>
      </c>
      <c r="D20" s="8" t="str">
        <f t="shared" si="1"/>
        <v>2 to 7</v>
      </c>
      <c r="E20" s="7" t="str">
        <f t="shared" si="1"/>
        <v>2 to 19</v>
      </c>
      <c r="F20" s="8" t="str">
        <f t="shared" si="1"/>
        <v>8 to 27</v>
      </c>
      <c r="G20" s="7" t="str">
        <f t="shared" si="1"/>
        <v>1 to 5</v>
      </c>
      <c r="H20" s="3" t="str">
        <f t="shared" si="1"/>
        <v>0 to 4</v>
      </c>
    </row>
    <row r="21" spans="2:8" ht="25.5">
      <c r="B21" s="23" t="s">
        <v>27</v>
      </c>
      <c r="C21" s="102"/>
      <c r="D21" s="102"/>
      <c r="E21" s="102"/>
      <c r="F21" s="102"/>
      <c r="G21" s="102"/>
      <c r="H21" s="103"/>
    </row>
    <row r="22" spans="2:8" ht="12.75">
      <c r="B22" s="3" t="s">
        <v>3</v>
      </c>
      <c r="C22" s="3">
        <f>SUM(E22,G22)</f>
        <v>15</v>
      </c>
      <c r="D22" s="8">
        <f>SUM(F22,H22)</f>
        <v>20</v>
      </c>
      <c r="E22" s="7">
        <v>3</v>
      </c>
      <c r="F22" s="8">
        <v>10</v>
      </c>
      <c r="G22" s="7">
        <v>12</v>
      </c>
      <c r="H22" s="3">
        <v>10</v>
      </c>
    </row>
    <row r="23" spans="2:8" ht="12.75">
      <c r="B23" s="4" t="s">
        <v>4</v>
      </c>
      <c r="C23" s="19">
        <f>C22/C10*100</f>
        <v>7.009345794392523</v>
      </c>
      <c r="D23" s="31">
        <f>D22/D10*100</f>
        <v>8.130081300813007</v>
      </c>
      <c r="E23" s="29">
        <f>E22/E$10*100</f>
        <v>7.142857142857142</v>
      </c>
      <c r="F23" s="31">
        <f>F22/F$10*100</f>
        <v>18.51851851851852</v>
      </c>
      <c r="G23" s="29">
        <f>G22/G$10*100</f>
        <v>6.976744186046512</v>
      </c>
      <c r="H23" s="19">
        <f>H22/H$10*100</f>
        <v>5.208333333333334</v>
      </c>
    </row>
    <row r="24" spans="2:8" ht="12.75">
      <c r="B24" s="3" t="s">
        <v>5</v>
      </c>
      <c r="C24" s="3" t="str">
        <f aca="true" t="shared" si="2" ref="C24:H24">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4 to 11</v>
      </c>
      <c r="D24" s="8" t="str">
        <f t="shared" si="2"/>
        <v>5 to 12</v>
      </c>
      <c r="E24" s="7" t="str">
        <f t="shared" si="2"/>
        <v>2 to 19</v>
      </c>
      <c r="F24" s="8" t="str">
        <f t="shared" si="2"/>
        <v>10 to 31</v>
      </c>
      <c r="G24" s="7" t="str">
        <f t="shared" si="2"/>
        <v>4 to 12</v>
      </c>
      <c r="H24" s="3" t="str">
        <f t="shared" si="2"/>
        <v>3 to 9</v>
      </c>
    </row>
    <row r="25" spans="2:8" ht="25.5">
      <c r="B25" s="23" t="s">
        <v>28</v>
      </c>
      <c r="C25" s="102"/>
      <c r="D25" s="102"/>
      <c r="E25" s="102"/>
      <c r="F25" s="102"/>
      <c r="G25" s="102"/>
      <c r="H25" s="103"/>
    </row>
    <row r="26" spans="2:8" ht="12.75">
      <c r="B26" s="3" t="s">
        <v>3</v>
      </c>
      <c r="C26" s="3">
        <f>SUM(E26,G26)</f>
        <v>23</v>
      </c>
      <c r="D26" s="8">
        <f>SUM(F26,H26)</f>
        <v>39</v>
      </c>
      <c r="E26" s="7">
        <v>3</v>
      </c>
      <c r="F26" s="8">
        <v>10</v>
      </c>
      <c r="G26" s="7">
        <v>20</v>
      </c>
      <c r="H26" s="3">
        <v>29</v>
      </c>
    </row>
    <row r="27" spans="2:8" ht="12.75">
      <c r="B27" s="4" t="s">
        <v>4</v>
      </c>
      <c r="C27" s="19">
        <f>C26/C10*100</f>
        <v>10.74766355140187</v>
      </c>
      <c r="D27" s="31">
        <f>D26/D10*100</f>
        <v>15.853658536585366</v>
      </c>
      <c r="E27" s="29">
        <f>E26/E$10*100</f>
        <v>7.142857142857142</v>
      </c>
      <c r="F27" s="31">
        <f>F26/F$10*100</f>
        <v>18.51851851851852</v>
      </c>
      <c r="G27" s="29">
        <f>G26/G$10*100</f>
        <v>11.627906976744185</v>
      </c>
      <c r="H27" s="19">
        <f>H26/H$10*100</f>
        <v>15.104166666666666</v>
      </c>
    </row>
    <row r="28" spans="2:8" ht="12.75">
      <c r="B28" s="3" t="s">
        <v>5</v>
      </c>
      <c r="C28" s="3" t="str">
        <f aca="true" t="shared" si="3" ref="C28:H28">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7 to 16</v>
      </c>
      <c r="D28" s="8" t="str">
        <f t="shared" si="3"/>
        <v>12 to 21</v>
      </c>
      <c r="E28" s="7" t="str">
        <f t="shared" si="3"/>
        <v>2 to 19</v>
      </c>
      <c r="F28" s="8" t="str">
        <f t="shared" si="3"/>
        <v>10 to 31</v>
      </c>
      <c r="G28" s="7" t="str">
        <f t="shared" si="3"/>
        <v>8 to 17</v>
      </c>
      <c r="H28" s="3" t="str">
        <f t="shared" si="3"/>
        <v>11 to 21</v>
      </c>
    </row>
    <row r="29" spans="2:8" ht="25.5">
      <c r="B29" s="23" t="s">
        <v>29</v>
      </c>
      <c r="C29" s="102"/>
      <c r="D29" s="102"/>
      <c r="E29" s="102"/>
      <c r="F29" s="102"/>
      <c r="G29" s="102"/>
      <c r="H29" s="103"/>
    </row>
    <row r="30" spans="2:8" ht="12.75">
      <c r="B30" s="3" t="s">
        <v>3</v>
      </c>
      <c r="C30" s="3">
        <f>SUM(E30,G30)</f>
        <v>42</v>
      </c>
      <c r="D30" s="8">
        <f>SUM(F30,H30)</f>
        <v>69</v>
      </c>
      <c r="E30" s="7">
        <v>12</v>
      </c>
      <c r="F30" s="8">
        <v>16</v>
      </c>
      <c r="G30" s="7">
        <v>30</v>
      </c>
      <c r="H30" s="3">
        <v>53</v>
      </c>
    </row>
    <row r="31" spans="2:8" ht="12.75">
      <c r="B31" s="4" t="s">
        <v>4</v>
      </c>
      <c r="C31" s="19">
        <f>C30/C10*100</f>
        <v>19.626168224299064</v>
      </c>
      <c r="D31" s="31">
        <f>D30/D10*100</f>
        <v>28.04878048780488</v>
      </c>
      <c r="E31" s="29">
        <f>E30/E$10*100</f>
        <v>28.57142857142857</v>
      </c>
      <c r="F31" s="31">
        <f>F30/F$10*100</f>
        <v>29.629629629629626</v>
      </c>
      <c r="G31" s="29">
        <f>G30/G$10*100</f>
        <v>17.441860465116278</v>
      </c>
      <c r="H31" s="19">
        <f>H30/H$10*100</f>
        <v>27.604166666666668</v>
      </c>
    </row>
    <row r="32" spans="2:8" ht="12.75">
      <c r="B32" s="3" t="s">
        <v>5</v>
      </c>
      <c r="C32" s="3" t="str">
        <f aca="true" t="shared" si="4" ref="C32:H32">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15 to 25</v>
      </c>
      <c r="D32" s="8" t="str">
        <f t="shared" si="4"/>
        <v>23 to 34</v>
      </c>
      <c r="E32" s="7" t="str">
        <f t="shared" si="4"/>
        <v>17 to 44</v>
      </c>
      <c r="F32" s="8" t="str">
        <f t="shared" si="4"/>
        <v>19 to 43</v>
      </c>
      <c r="G32" s="7" t="str">
        <f t="shared" si="4"/>
        <v>12 to 24</v>
      </c>
      <c r="H32" s="3" t="str">
        <f t="shared" si="4"/>
        <v>22 to 34</v>
      </c>
    </row>
    <row r="33" spans="2:8" ht="25.5">
      <c r="B33" s="23" t="s">
        <v>124</v>
      </c>
      <c r="C33" s="102"/>
      <c r="D33" s="102"/>
      <c r="E33" s="102"/>
      <c r="F33" s="102"/>
      <c r="G33" s="102"/>
      <c r="H33" s="103"/>
    </row>
    <row r="34" spans="2:8" ht="12.75">
      <c r="B34" s="3" t="s">
        <v>3</v>
      </c>
      <c r="C34" s="3">
        <f>SUM(E34,G34)</f>
        <v>109</v>
      </c>
      <c r="D34" s="8">
        <f>SUM(F34,H34)</f>
        <v>159</v>
      </c>
      <c r="E34" s="7">
        <v>37</v>
      </c>
      <c r="F34" s="8">
        <v>44</v>
      </c>
      <c r="G34" s="7">
        <v>72</v>
      </c>
      <c r="H34" s="3">
        <v>115</v>
      </c>
    </row>
    <row r="35" spans="2:8" ht="12.75">
      <c r="B35" s="4" t="s">
        <v>91</v>
      </c>
      <c r="C35" s="19">
        <f>C34/C10*100</f>
        <v>50.93457943925234</v>
      </c>
      <c r="D35" s="31">
        <f>D34/D10*100</f>
        <v>64.63414634146342</v>
      </c>
      <c r="E35" s="29">
        <f>E34/E$10*100</f>
        <v>88.09523809523809</v>
      </c>
      <c r="F35" s="31">
        <f>F34/F$10*100</f>
        <v>81.48148148148148</v>
      </c>
      <c r="G35" s="29">
        <f>G34/G$10*100</f>
        <v>41.86046511627907</v>
      </c>
      <c r="H35" s="19">
        <f>H34/H$10*100</f>
        <v>59.895833333333336</v>
      </c>
    </row>
    <row r="36" spans="2:8" ht="12.75">
      <c r="B36" s="3" t="s">
        <v>5</v>
      </c>
      <c r="C36" s="3" t="str">
        <f aca="true" t="shared" si="5" ref="C36:H36">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44 to 58</v>
      </c>
      <c r="D36" s="8" t="str">
        <f t="shared" si="5"/>
        <v>58 to 70</v>
      </c>
      <c r="E36" s="7" t="str">
        <f t="shared" si="5"/>
        <v>75 to 95</v>
      </c>
      <c r="F36" s="8" t="str">
        <f t="shared" si="5"/>
        <v>69 to 90</v>
      </c>
      <c r="G36" s="7" t="str">
        <f t="shared" si="5"/>
        <v>35 to 49</v>
      </c>
      <c r="H36" s="3" t="str">
        <f t="shared" si="5"/>
        <v>53 to 67</v>
      </c>
    </row>
    <row r="37" spans="2:8" ht="12.75">
      <c r="B37" s="23" t="s">
        <v>30</v>
      </c>
      <c r="C37" s="102"/>
      <c r="D37" s="102"/>
      <c r="E37" s="102"/>
      <c r="F37" s="102"/>
      <c r="G37" s="102"/>
      <c r="H37" s="103"/>
    </row>
    <row r="38" spans="2:8" ht="12.75">
      <c r="B38" s="3" t="s">
        <v>3</v>
      </c>
      <c r="C38" s="3">
        <f>SUM(E38,G38)</f>
        <v>137</v>
      </c>
      <c r="D38" s="8">
        <f>SUM(F38,H38)</f>
        <v>145</v>
      </c>
      <c r="E38" s="7">
        <v>42</v>
      </c>
      <c r="F38" s="8">
        <v>53</v>
      </c>
      <c r="G38" s="7">
        <v>95</v>
      </c>
      <c r="H38" s="3">
        <v>92</v>
      </c>
    </row>
    <row r="39" spans="2:8" ht="12.75">
      <c r="B39" s="13" t="s">
        <v>42</v>
      </c>
      <c r="C39" s="3">
        <f>SUM(E39,G39)</f>
        <v>214</v>
      </c>
      <c r="D39" s="8">
        <f>SUM(F39,H39)</f>
        <v>246</v>
      </c>
      <c r="E39" s="7">
        <f>E$10</f>
        <v>42</v>
      </c>
      <c r="F39" s="8">
        <f>F$10</f>
        <v>54</v>
      </c>
      <c r="G39" s="7">
        <f>G$10</f>
        <v>172</v>
      </c>
      <c r="H39" s="3">
        <f>H$10</f>
        <v>192</v>
      </c>
    </row>
    <row r="40" spans="2:8" ht="12.75">
      <c r="B40" s="4" t="s">
        <v>4</v>
      </c>
      <c r="C40" s="19">
        <f aca="true" t="shared" si="6" ref="C40:H40">C38/C39*100</f>
        <v>64.01869158878505</v>
      </c>
      <c r="D40" s="31">
        <f t="shared" si="6"/>
        <v>58.94308943089431</v>
      </c>
      <c r="E40" s="29">
        <f t="shared" si="6"/>
        <v>100</v>
      </c>
      <c r="F40" s="31">
        <f t="shared" si="6"/>
        <v>98.14814814814815</v>
      </c>
      <c r="G40" s="29">
        <f t="shared" si="6"/>
        <v>55.23255813953488</v>
      </c>
      <c r="H40" s="19">
        <f t="shared" si="6"/>
        <v>47.91666666666667</v>
      </c>
    </row>
    <row r="41" spans="2:8" ht="12.75">
      <c r="B41" s="3" t="s">
        <v>5</v>
      </c>
      <c r="C41" s="3" t="str">
        <f aca="true" t="shared" si="7" ref="C41:H41">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57 to 70</v>
      </c>
      <c r="D41" s="8" t="str">
        <f t="shared" si="7"/>
        <v>53 to 65</v>
      </c>
      <c r="E41" s="7" t="str">
        <f t="shared" si="7"/>
        <v>92 to 100</v>
      </c>
      <c r="F41" s="8" t="str">
        <f t="shared" si="7"/>
        <v>90 to 100</v>
      </c>
      <c r="G41" s="7" t="str">
        <f t="shared" si="7"/>
        <v>48 to 62</v>
      </c>
      <c r="H41" s="3" t="str">
        <f t="shared" si="7"/>
        <v>41 to 55</v>
      </c>
    </row>
    <row r="42" spans="2:8" ht="25.5">
      <c r="B42" s="23" t="s">
        <v>31</v>
      </c>
      <c r="C42" s="102"/>
      <c r="D42" s="102"/>
      <c r="E42" s="102"/>
      <c r="F42" s="102"/>
      <c r="G42" s="102"/>
      <c r="H42" s="103"/>
    </row>
    <row r="43" spans="2:8" ht="12.75">
      <c r="B43" s="3" t="s">
        <v>6</v>
      </c>
      <c r="C43" s="14">
        <v>5.339130434782609</v>
      </c>
      <c r="D43" s="27">
        <v>3.6</v>
      </c>
      <c r="E43" s="26">
        <v>0.575</v>
      </c>
      <c r="F43" s="27">
        <v>0.23076923076923078</v>
      </c>
      <c r="G43" s="26">
        <v>7.88</v>
      </c>
      <c r="H43" s="14">
        <v>6</v>
      </c>
    </row>
    <row r="44" spans="2:8" ht="12.75">
      <c r="B44" s="3" t="s">
        <v>42</v>
      </c>
      <c r="C44" s="3">
        <f>SUM(E44,G44)</f>
        <v>115</v>
      </c>
      <c r="D44" s="8">
        <f>SUM(F44,H44)</f>
        <v>125</v>
      </c>
      <c r="E44" s="7">
        <v>40</v>
      </c>
      <c r="F44" s="8">
        <v>52</v>
      </c>
      <c r="G44" s="7">
        <v>75</v>
      </c>
      <c r="H44" s="3">
        <v>73</v>
      </c>
    </row>
    <row r="45" spans="2:8" ht="25.5">
      <c r="B45" s="23" t="s">
        <v>32</v>
      </c>
      <c r="C45" s="102"/>
      <c r="D45" s="102"/>
      <c r="E45" s="102"/>
      <c r="F45" s="102"/>
      <c r="G45" s="102"/>
      <c r="H45" s="103"/>
    </row>
    <row r="46" spans="2:8" ht="12.75">
      <c r="B46" s="3" t="s">
        <v>3</v>
      </c>
      <c r="C46" s="3">
        <f>SUM(E46,G46)</f>
        <v>107</v>
      </c>
      <c r="D46" s="8">
        <f>SUM(F46,H46)</f>
        <v>112</v>
      </c>
      <c r="E46" s="7">
        <v>39</v>
      </c>
      <c r="F46" s="8">
        <v>50</v>
      </c>
      <c r="G46" s="7">
        <v>68</v>
      </c>
      <c r="H46" s="3">
        <v>62</v>
      </c>
    </row>
    <row r="47" spans="2:8" ht="12.75">
      <c r="B47" s="13" t="s">
        <v>42</v>
      </c>
      <c r="C47" s="3">
        <f>SUM(E47,G47)</f>
        <v>214</v>
      </c>
      <c r="D47" s="8">
        <f>SUM(F47,H47)</f>
        <v>246</v>
      </c>
      <c r="E47" s="7">
        <f>E$10</f>
        <v>42</v>
      </c>
      <c r="F47" s="8">
        <f>F$10</f>
        <v>54</v>
      </c>
      <c r="G47" s="7">
        <f>G$10</f>
        <v>172</v>
      </c>
      <c r="H47" s="3">
        <f>H$10</f>
        <v>192</v>
      </c>
    </row>
    <row r="48" spans="2:8" ht="12.75">
      <c r="B48" s="4" t="s">
        <v>4</v>
      </c>
      <c r="C48" s="19">
        <f aca="true" t="shared" si="8" ref="C48:H48">C46/C47*100</f>
        <v>50</v>
      </c>
      <c r="D48" s="31">
        <f t="shared" si="8"/>
        <v>45.52845528455284</v>
      </c>
      <c r="E48" s="29">
        <f t="shared" si="8"/>
        <v>92.85714285714286</v>
      </c>
      <c r="F48" s="31">
        <f t="shared" si="8"/>
        <v>92.5925925925926</v>
      </c>
      <c r="G48" s="29">
        <f t="shared" si="8"/>
        <v>39.53488372093023</v>
      </c>
      <c r="H48" s="19">
        <f t="shared" si="8"/>
        <v>32.29166666666667</v>
      </c>
    </row>
    <row r="49" spans="2:8" ht="12.75">
      <c r="B49" s="3" t="s">
        <v>5</v>
      </c>
      <c r="C49" s="3" t="str">
        <f aca="true" t="shared" si="9" ref="C49:H49">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43 to 57</v>
      </c>
      <c r="D49" s="8" t="str">
        <f t="shared" si="9"/>
        <v>39 to 52</v>
      </c>
      <c r="E49" s="7" t="str">
        <f t="shared" si="9"/>
        <v>81 to 98</v>
      </c>
      <c r="F49" s="8" t="str">
        <f t="shared" si="9"/>
        <v>82 to 97</v>
      </c>
      <c r="G49" s="7" t="str">
        <f t="shared" si="9"/>
        <v>33 to 47</v>
      </c>
      <c r="H49" s="3" t="str">
        <f t="shared" si="9"/>
        <v>26 to 39</v>
      </c>
    </row>
    <row r="50" spans="2:8" ht="25.5">
      <c r="B50" s="23" t="s">
        <v>33</v>
      </c>
      <c r="C50" s="102"/>
      <c r="D50" s="102"/>
      <c r="E50" s="102"/>
      <c r="F50" s="102"/>
      <c r="G50" s="102"/>
      <c r="H50" s="103"/>
    </row>
    <row r="51" spans="2:8" ht="12.75">
      <c r="B51" s="3" t="s">
        <v>6</v>
      </c>
      <c r="C51" s="14">
        <v>21.17241379310345</v>
      </c>
      <c r="D51" s="27">
        <v>16.071428571428573</v>
      </c>
      <c r="E51" s="26">
        <v>7.666666666666667</v>
      </c>
      <c r="F51" s="27">
        <v>4</v>
      </c>
      <c r="G51" s="26">
        <v>22.73076923076923</v>
      </c>
      <c r="H51" s="14">
        <v>17.52</v>
      </c>
    </row>
    <row r="52" spans="2:8" ht="12.75">
      <c r="B52" s="3" t="s">
        <v>7</v>
      </c>
      <c r="C52" s="3">
        <f>MIN(E52,G52)</f>
        <v>1</v>
      </c>
      <c r="D52" s="8">
        <f>MIN(F52,H52)</f>
        <v>1</v>
      </c>
      <c r="E52" s="7">
        <v>4</v>
      </c>
      <c r="F52" s="8">
        <v>1</v>
      </c>
      <c r="G52" s="7">
        <v>1</v>
      </c>
      <c r="H52" s="3">
        <v>1</v>
      </c>
    </row>
    <row r="53" spans="2:8" ht="12.75">
      <c r="B53" s="13" t="s">
        <v>8</v>
      </c>
      <c r="C53" s="3">
        <f>MAX(E53,G53)</f>
        <v>60</v>
      </c>
      <c r="D53" s="8">
        <f>MAX(F53,H53)</f>
        <v>52</v>
      </c>
      <c r="E53" s="7">
        <v>15</v>
      </c>
      <c r="F53" s="8">
        <v>7</v>
      </c>
      <c r="G53" s="7">
        <v>60</v>
      </c>
      <c r="H53" s="3">
        <v>52</v>
      </c>
    </row>
    <row r="54" spans="2:8" ht="12.75">
      <c r="B54" s="3" t="s">
        <v>42</v>
      </c>
      <c r="C54" s="3">
        <f>SUM(E54,G54)</f>
        <v>29</v>
      </c>
      <c r="D54" s="8">
        <f>SUM(F54,H54)</f>
        <v>28</v>
      </c>
      <c r="E54" s="7">
        <v>3</v>
      </c>
      <c r="F54" s="8">
        <v>3</v>
      </c>
      <c r="G54" s="7">
        <v>26</v>
      </c>
      <c r="H54" s="3">
        <v>25</v>
      </c>
    </row>
    <row r="55" spans="2:8" ht="38.25">
      <c r="B55" s="23" t="s">
        <v>34</v>
      </c>
      <c r="C55" s="20"/>
      <c r="D55" s="20"/>
      <c r="E55" s="34"/>
      <c r="F55" s="34"/>
      <c r="G55" s="34"/>
      <c r="H55" s="35"/>
    </row>
    <row r="56" spans="2:8" ht="12.75">
      <c r="B56" s="3" t="s">
        <v>6</v>
      </c>
      <c r="C56" s="14">
        <v>1.6751592356687899</v>
      </c>
      <c r="D56" s="27">
        <v>0.8789473684210526</v>
      </c>
      <c r="E56" s="26">
        <v>3.0606060606060606</v>
      </c>
      <c r="F56" s="27">
        <v>1.8974358974358974</v>
      </c>
      <c r="G56" s="26">
        <v>1.3064516129032258</v>
      </c>
      <c r="H56" s="14">
        <v>0.6158940397350994</v>
      </c>
    </row>
    <row r="57" spans="2:8" ht="12.75">
      <c r="B57" s="13" t="s">
        <v>42</v>
      </c>
      <c r="C57" s="3">
        <f>SUM(E57,G57)</f>
        <v>157</v>
      </c>
      <c r="D57" s="8">
        <f>SUM(F57,H57)</f>
        <v>190</v>
      </c>
      <c r="E57" s="7">
        <v>33</v>
      </c>
      <c r="F57" s="8">
        <v>39</v>
      </c>
      <c r="G57" s="7">
        <v>124</v>
      </c>
      <c r="H57" s="3">
        <v>151</v>
      </c>
    </row>
    <row r="58" spans="2:8" ht="25.5">
      <c r="B58" s="23" t="s">
        <v>35</v>
      </c>
      <c r="C58" s="102"/>
      <c r="D58" s="102"/>
      <c r="E58" s="102"/>
      <c r="F58" s="102"/>
      <c r="G58" s="102"/>
      <c r="H58" s="103"/>
    </row>
    <row r="59" spans="2:8" ht="12.75">
      <c r="B59" s="3" t="s">
        <v>3</v>
      </c>
      <c r="C59" s="3">
        <f>SUM(E59,G59)</f>
        <v>151</v>
      </c>
      <c r="D59" s="8">
        <f>SUM(F59,H59)</f>
        <v>180</v>
      </c>
      <c r="E59" s="7">
        <v>29</v>
      </c>
      <c r="F59" s="8">
        <v>32</v>
      </c>
      <c r="G59" s="7">
        <v>122</v>
      </c>
      <c r="H59" s="3">
        <v>148</v>
      </c>
    </row>
    <row r="60" spans="2:8" ht="12.75">
      <c r="B60" s="13" t="s">
        <v>42</v>
      </c>
      <c r="C60" s="3">
        <f>SUM(E60,G60)</f>
        <v>214</v>
      </c>
      <c r="D60" s="8">
        <f>SUM(F60,H60)</f>
        <v>246</v>
      </c>
      <c r="E60" s="7">
        <f>E$10</f>
        <v>42</v>
      </c>
      <c r="F60" s="8">
        <f>F$10</f>
        <v>54</v>
      </c>
      <c r="G60" s="7">
        <f>G$10</f>
        <v>172</v>
      </c>
      <c r="H60" s="3">
        <f>H$10</f>
        <v>192</v>
      </c>
    </row>
    <row r="61" spans="2:8" ht="12.75">
      <c r="B61" s="4" t="s">
        <v>4</v>
      </c>
      <c r="C61" s="19">
        <f>C59/C60*100</f>
        <v>70.56074766355141</v>
      </c>
      <c r="D61" s="31">
        <f>D59/D60*100</f>
        <v>73.17073170731707</v>
      </c>
      <c r="E61" s="29">
        <f>E59/E$60*100</f>
        <v>69.04761904761905</v>
      </c>
      <c r="F61" s="31">
        <f>F59/F$60*100</f>
        <v>59.25925925925925</v>
      </c>
      <c r="G61" s="29">
        <f>G59/G$60*100</f>
        <v>70.93023255813954</v>
      </c>
      <c r="H61" s="19">
        <f>H59/H$60*100</f>
        <v>77.08333333333334</v>
      </c>
    </row>
    <row r="62" spans="2:8" ht="12.75">
      <c r="B62" s="3" t="s">
        <v>5</v>
      </c>
      <c r="C62" s="3" t="str">
        <f aca="true" t="shared" si="10" ref="C62:H62">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64 to 76</v>
      </c>
      <c r="D62" s="8" t="str">
        <f t="shared" si="10"/>
        <v>67 to 78</v>
      </c>
      <c r="E62" s="7" t="str">
        <f t="shared" si="10"/>
        <v>54 to 81</v>
      </c>
      <c r="F62" s="8" t="str">
        <f t="shared" si="10"/>
        <v>46 to 71</v>
      </c>
      <c r="G62" s="7" t="str">
        <f t="shared" si="10"/>
        <v>64 to 77</v>
      </c>
      <c r="H62" s="3" t="str">
        <f t="shared" si="10"/>
        <v>71 to 82</v>
      </c>
    </row>
    <row r="63" spans="2:8" ht="25.5">
      <c r="B63" s="23" t="s">
        <v>36</v>
      </c>
      <c r="C63" s="102"/>
      <c r="D63" s="102"/>
      <c r="E63" s="102"/>
      <c r="F63" s="102"/>
      <c r="G63" s="102"/>
      <c r="H63" s="103"/>
    </row>
    <row r="64" spans="2:8" ht="12.75">
      <c r="B64" s="3" t="s">
        <v>6</v>
      </c>
      <c r="C64" s="14">
        <v>17.533333333333335</v>
      </c>
      <c r="D64" s="27">
        <v>8.789473684210526</v>
      </c>
      <c r="E64" s="26">
        <v>25.25</v>
      </c>
      <c r="F64" s="27">
        <v>10.571428571428571</v>
      </c>
      <c r="G64" s="26">
        <v>14.727272727272727</v>
      </c>
      <c r="H64" s="14">
        <v>7.75</v>
      </c>
    </row>
    <row r="65" spans="2:8" ht="12.75">
      <c r="B65" s="3" t="s">
        <v>7</v>
      </c>
      <c r="C65" s="3">
        <f>MIN(E65,G65)</f>
        <v>2</v>
      </c>
      <c r="D65" s="8">
        <f>MIN(F65,H65)</f>
        <v>1</v>
      </c>
      <c r="E65" s="7">
        <v>17</v>
      </c>
      <c r="F65" s="8">
        <v>2</v>
      </c>
      <c r="G65" s="7">
        <v>2</v>
      </c>
      <c r="H65" s="3">
        <v>1</v>
      </c>
    </row>
    <row r="66" spans="2:8" ht="12.75">
      <c r="B66" s="13" t="s">
        <v>8</v>
      </c>
      <c r="C66" s="3">
        <f>MAX(E66,G66)</f>
        <v>48</v>
      </c>
      <c r="D66" s="8">
        <f>MAX(F66,H66)</f>
        <v>30</v>
      </c>
      <c r="E66" s="7">
        <v>35</v>
      </c>
      <c r="F66" s="8">
        <v>29</v>
      </c>
      <c r="G66" s="7">
        <v>48</v>
      </c>
      <c r="H66" s="3">
        <v>30</v>
      </c>
    </row>
    <row r="67" spans="2:8" ht="12.75">
      <c r="B67" s="3" t="s">
        <v>42</v>
      </c>
      <c r="C67" s="3">
        <f>SUM(E67,G67)</f>
        <v>15</v>
      </c>
      <c r="D67" s="8">
        <f>SUM(F67,H67)</f>
        <v>19</v>
      </c>
      <c r="E67" s="7">
        <v>4</v>
      </c>
      <c r="F67" s="8">
        <v>7</v>
      </c>
      <c r="G67" s="7">
        <v>11</v>
      </c>
      <c r="H67" s="3">
        <v>12</v>
      </c>
    </row>
    <row r="68" spans="2:8" s="16" customFormat="1" ht="12.75">
      <c r="B68" s="15"/>
      <c r="C68" s="15"/>
      <c r="D68" s="15"/>
      <c r="E68" s="15"/>
      <c r="F68" s="15"/>
      <c r="G68" s="15"/>
      <c r="H68" s="15"/>
    </row>
    <row r="69" spans="2:8" s="16" customFormat="1" ht="12.75">
      <c r="B69" s="15"/>
      <c r="C69" s="15"/>
      <c r="D69" s="15"/>
      <c r="E69" s="15"/>
      <c r="F69" s="15"/>
      <c r="G69" s="15"/>
      <c r="H69" s="15"/>
    </row>
    <row r="70" spans="2:8" s="16" customFormat="1" ht="12.75">
      <c r="B70" s="15"/>
      <c r="C70" s="15"/>
      <c r="D70" s="15"/>
      <c r="E70" s="15"/>
      <c r="F70" s="15"/>
      <c r="G70" s="15"/>
      <c r="H70" s="15"/>
    </row>
    <row r="71" spans="2:8" ht="25.5">
      <c r="B71" s="33" t="s">
        <v>41</v>
      </c>
      <c r="C71" s="104" t="s">
        <v>14</v>
      </c>
      <c r="D71" s="104"/>
      <c r="E71" s="104" t="s">
        <v>78</v>
      </c>
      <c r="F71" s="104"/>
      <c r="G71" s="104" t="s">
        <v>79</v>
      </c>
      <c r="H71" s="105"/>
    </row>
    <row r="72" spans="2:8" ht="12.75">
      <c r="B72" s="2"/>
      <c r="C72" s="9">
        <v>2008</v>
      </c>
      <c r="D72" s="10">
        <v>2009</v>
      </c>
      <c r="E72" s="11">
        <v>2008</v>
      </c>
      <c r="F72" s="10">
        <v>2009</v>
      </c>
      <c r="G72" s="11">
        <v>2008</v>
      </c>
      <c r="H72" s="9">
        <v>2009</v>
      </c>
    </row>
    <row r="73" spans="2:8" ht="25.5">
      <c r="B73" s="23" t="s">
        <v>37</v>
      </c>
      <c r="C73" s="102"/>
      <c r="D73" s="102"/>
      <c r="E73" s="102"/>
      <c r="F73" s="102"/>
      <c r="G73" s="102"/>
      <c r="H73" s="103"/>
    </row>
    <row r="74" spans="2:8" ht="12.75">
      <c r="B74" s="3" t="s">
        <v>6</v>
      </c>
      <c r="C74" s="14">
        <v>6.833333333333333</v>
      </c>
      <c r="D74" s="27">
        <v>2.2222222222222223</v>
      </c>
      <c r="E74" s="114" t="s">
        <v>80</v>
      </c>
      <c r="F74" s="115"/>
      <c r="G74" s="26">
        <v>6.833333333333333</v>
      </c>
      <c r="H74" s="14">
        <v>2.2222222222222223</v>
      </c>
    </row>
    <row r="75" spans="2:8" ht="12.75">
      <c r="B75" s="13" t="s">
        <v>42</v>
      </c>
      <c r="C75" s="3">
        <f>SUM(E75,G75)</f>
        <v>18</v>
      </c>
      <c r="D75" s="8">
        <f>SUM(F75,H75)</f>
        <v>18</v>
      </c>
      <c r="E75" s="118"/>
      <c r="F75" s="119"/>
      <c r="G75" s="7">
        <v>18</v>
      </c>
      <c r="H75" s="3">
        <v>18</v>
      </c>
    </row>
    <row r="76" spans="2:8" ht="25.5">
      <c r="B76" s="23" t="s">
        <v>38</v>
      </c>
      <c r="C76" s="102"/>
      <c r="D76" s="102"/>
      <c r="E76" s="102"/>
      <c r="F76" s="102"/>
      <c r="G76" s="102"/>
      <c r="H76" s="103"/>
    </row>
    <row r="77" spans="2:8" ht="12.75">
      <c r="B77" s="3" t="s">
        <v>6</v>
      </c>
      <c r="C77" s="14">
        <v>7.777777777777778</v>
      </c>
      <c r="D77" s="27">
        <v>15.277777777777779</v>
      </c>
      <c r="E77" s="114" t="s">
        <v>80</v>
      </c>
      <c r="F77" s="115"/>
      <c r="G77" s="26">
        <v>7.777777777777778</v>
      </c>
      <c r="H77" s="14">
        <v>15.277777777777779</v>
      </c>
    </row>
    <row r="78" spans="2:8" ht="12.75">
      <c r="B78" s="13" t="s">
        <v>42</v>
      </c>
      <c r="C78" s="3">
        <f>SUM(E78,G78)</f>
        <v>18</v>
      </c>
      <c r="D78" s="8">
        <f>SUM(F78,H78)</f>
        <v>18</v>
      </c>
      <c r="E78" s="118"/>
      <c r="F78" s="119"/>
      <c r="G78" s="7">
        <v>18</v>
      </c>
      <c r="H78" s="3">
        <v>18</v>
      </c>
    </row>
    <row r="79" spans="2:8" ht="12.75">
      <c r="B79" s="23" t="s">
        <v>39</v>
      </c>
      <c r="C79" s="102"/>
      <c r="D79" s="102"/>
      <c r="E79" s="102"/>
      <c r="F79" s="102"/>
      <c r="G79" s="102"/>
      <c r="H79" s="103"/>
    </row>
    <row r="80" spans="2:8" ht="12.75">
      <c r="B80" s="3" t="s">
        <v>3</v>
      </c>
      <c r="C80" s="18">
        <f>SUM(E80,G80)</f>
        <v>18</v>
      </c>
      <c r="D80" s="30">
        <f>SUM(F80,H80)</f>
        <v>18</v>
      </c>
      <c r="E80" s="28"/>
      <c r="F80" s="30"/>
      <c r="G80" s="28">
        <v>18</v>
      </c>
      <c r="H80" s="46">
        <v>18</v>
      </c>
    </row>
    <row r="81" spans="2:8" ht="12.75">
      <c r="B81" s="13" t="s">
        <v>42</v>
      </c>
      <c r="C81" s="18">
        <f>SUM(E81,G81)</f>
        <v>18</v>
      </c>
      <c r="D81" s="30">
        <f>SUM(F81,H81)</f>
        <v>18</v>
      </c>
      <c r="E81" s="28">
        <f>E$75</f>
        <v>0</v>
      </c>
      <c r="F81" s="30">
        <f>F$75</f>
        <v>0</v>
      </c>
      <c r="G81" s="28">
        <f>G$75</f>
        <v>18</v>
      </c>
      <c r="H81" s="18">
        <f>H$75</f>
        <v>18</v>
      </c>
    </row>
    <row r="82" spans="2:8" ht="12.75">
      <c r="B82" s="4" t="s">
        <v>4</v>
      </c>
      <c r="C82" s="18">
        <f>C80/C81*100</f>
        <v>100</v>
      </c>
      <c r="D82" s="31">
        <f>D80/D81*100</f>
        <v>100</v>
      </c>
      <c r="E82" s="28" t="e">
        <f>E80/E$81*100</f>
        <v>#DIV/0!</v>
      </c>
      <c r="F82" s="30" t="e">
        <f>F80/F$81*100</f>
        <v>#DIV/0!</v>
      </c>
      <c r="G82" s="28">
        <f>G80/G$81*100</f>
        <v>100</v>
      </c>
      <c r="H82" s="18">
        <f>H80/H$81*100</f>
        <v>100</v>
      </c>
    </row>
    <row r="83" spans="2:8" ht="12.75">
      <c r="B83" s="3" t="s">
        <v>5</v>
      </c>
      <c r="C83" s="14" t="str">
        <f>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82 to 100</v>
      </c>
      <c r="D83" s="27" t="str">
        <f>IF(AND(D81&gt;0,ROUND(SUM(100*((2*D80+1.96^2)-(1.96*(SQRT(1.96^2+4*D80*(1-(D80/D81))))))/(2*(D81+1.96^2))),0)&lt;0),CONCATENATE(SUM(1*0)," - ",ROUND(SUM(100*((2*D80+1.96^2)+(1.96*(SQRT(1.96^2+4*D80*(1-(D80/D81))))))/(2*(D81+1.96^2))),0)),IF(AND(D81&gt;0,ROUND(SUM(100*((2*D80+1.96^2)-(1.96*(SQRT(1.96^2+4*D80*(1-(D80/D81))))))/(2*(D81+1.96^2))),0)&gt;=0),CONCATENATE(ROUND(SUM(100*((2*D80+1.96^2)-(1.96*(SQRT(1.96^2+4*D80*(1-(D80/D81))))))/(2*(D81+1.96^2))),0)," to ",ROUND(SUM(100*((2*D80+1.96^2)+(1.96*(SQRT(1.96^2+4*D80*(1-(D80/D81))))))/(2*(D81+1.96^2))),0)),""))</f>
        <v>82 to 100</v>
      </c>
      <c r="E83" s="26"/>
      <c r="F83" s="27"/>
      <c r="G83" s="26" t="str">
        <f>IF(AND(G81&gt;0,ROUND(SUM(100*((2*G80+1.96^2)-(1.96*(SQRT(1.96^2+4*G80*(1-(G80/G81))))))/(2*(G81+1.96^2))),0)&lt;0),CONCATENATE(SUM(1*0)," - ",ROUND(SUM(100*((2*G80+1.96^2)+(1.96*(SQRT(1.96^2+4*G80*(1-(G80/G81))))))/(2*(G81+1.96^2))),0)),IF(AND(G81&gt;0,ROUND(SUM(100*((2*G80+1.96^2)-(1.96*(SQRT(1.96^2+4*G80*(1-(G80/G81))))))/(2*(G81+1.96^2))),0)&gt;=0),CONCATENATE(ROUND(SUM(100*((2*G80+1.96^2)-(1.96*(SQRT(1.96^2+4*G80*(1-(G80/G81))))))/(2*(G81+1.96^2))),0)," to ",ROUND(SUM(100*((2*G80+1.96^2)+(1.96*(SQRT(1.96^2+4*G80*(1-(G80/G81))))))/(2*(G81+1.96^2))),0)),""))</f>
        <v>82 to 100</v>
      </c>
      <c r="H83" s="14" t="str">
        <f>IF(AND(H81&gt;0,ROUND(SUM(100*((2*H80+1.96^2)-(1.96*(SQRT(1.96^2+4*H80*(1-(H80/H81))))))/(2*(H81+1.96^2))),0)&lt;0),CONCATENATE(SUM(1*0)," - ",ROUND(SUM(100*((2*H80+1.96^2)+(1.96*(SQRT(1.96^2+4*H80*(1-(H80/H81))))))/(2*(H81+1.96^2))),0)),IF(AND(H81&gt;0,ROUND(SUM(100*((2*H80+1.96^2)-(1.96*(SQRT(1.96^2+4*H80*(1-(H80/H81))))))/(2*(H81+1.96^2))),0)&gt;=0),CONCATENATE(ROUND(SUM(100*((2*H80+1.96^2)-(1.96*(SQRT(1.96^2+4*H80*(1-(H80/H81))))))/(2*(H81+1.96^2))),0)," to ",ROUND(SUM(100*((2*H80+1.96^2)+(1.96*(SQRT(1.96^2+4*H80*(1-(H80/H81))))))/(2*(H81+1.96^2))),0)),""))</f>
        <v>82 to 100</v>
      </c>
    </row>
    <row r="84" spans="2:8" ht="25.5">
      <c r="B84" s="23" t="s">
        <v>40</v>
      </c>
      <c r="C84" s="102"/>
      <c r="D84" s="102"/>
      <c r="E84" s="102"/>
      <c r="F84" s="102"/>
      <c r="G84" s="102"/>
      <c r="H84" s="103"/>
    </row>
    <row r="85" spans="2:8" ht="12.75">
      <c r="B85" s="3" t="s">
        <v>6</v>
      </c>
      <c r="C85" s="14">
        <v>16.61111111111111</v>
      </c>
      <c r="D85" s="27">
        <v>5.722222222222222</v>
      </c>
      <c r="E85" s="114" t="s">
        <v>80</v>
      </c>
      <c r="F85" s="115"/>
      <c r="G85" s="26">
        <v>16.61111111111111</v>
      </c>
      <c r="H85" s="14">
        <v>5.722222222222222</v>
      </c>
    </row>
    <row r="86" spans="2:8" ht="12.75">
      <c r="B86" s="13" t="s">
        <v>7</v>
      </c>
      <c r="C86" s="18">
        <f>MIN(E86,G86)</f>
        <v>1</v>
      </c>
      <c r="D86" s="30">
        <f>MIN(F86,H86)</f>
        <v>1</v>
      </c>
      <c r="E86" s="116"/>
      <c r="F86" s="117"/>
      <c r="G86" s="28">
        <v>1</v>
      </c>
      <c r="H86" s="18">
        <v>1</v>
      </c>
    </row>
    <row r="87" spans="2:8" ht="12.75">
      <c r="B87" s="13" t="s">
        <v>8</v>
      </c>
      <c r="C87" s="18">
        <f>MAX(E87,G87)</f>
        <v>81</v>
      </c>
      <c r="D87" s="30">
        <f>MAX(F87,H87)</f>
        <v>33</v>
      </c>
      <c r="E87" s="116"/>
      <c r="F87" s="117"/>
      <c r="G87" s="28">
        <v>81</v>
      </c>
      <c r="H87" s="18">
        <v>33</v>
      </c>
    </row>
    <row r="88" spans="2:8" ht="12.75">
      <c r="B88" s="3" t="s">
        <v>42</v>
      </c>
      <c r="C88" s="19">
        <f>SUM(E88,G88)</f>
        <v>18</v>
      </c>
      <c r="D88" s="31">
        <f>SUM(F88,H88)</f>
        <v>18</v>
      </c>
      <c r="E88" s="118"/>
      <c r="F88" s="119"/>
      <c r="G88" s="29">
        <v>18</v>
      </c>
      <c r="H88" s="47">
        <v>18</v>
      </c>
    </row>
  </sheetData>
  <mergeCells count="28">
    <mergeCell ref="B1:H1"/>
    <mergeCell ref="E85:F88"/>
    <mergeCell ref="C79:H79"/>
    <mergeCell ref="C73:H73"/>
    <mergeCell ref="C76:H76"/>
    <mergeCell ref="C84:H84"/>
    <mergeCell ref="E74:F75"/>
    <mergeCell ref="E77:F78"/>
    <mergeCell ref="C63:H63"/>
    <mergeCell ref="C71:D71"/>
    <mergeCell ref="E71:F71"/>
    <mergeCell ref="G71:H71"/>
    <mergeCell ref="C42:H42"/>
    <mergeCell ref="C45:H45"/>
    <mergeCell ref="C50:H50"/>
    <mergeCell ref="C58:H58"/>
    <mergeCell ref="C25:H25"/>
    <mergeCell ref="C29:H29"/>
    <mergeCell ref="C33:H33"/>
    <mergeCell ref="C37:H37"/>
    <mergeCell ref="C11:H11"/>
    <mergeCell ref="C14:H14"/>
    <mergeCell ref="C17:H17"/>
    <mergeCell ref="C21:H21"/>
    <mergeCell ref="C2:D2"/>
    <mergeCell ref="E3:F3"/>
    <mergeCell ref="G3:H3"/>
    <mergeCell ref="C3:D3"/>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12.xml><?xml version="1.0" encoding="utf-8"?>
<worksheet xmlns="http://schemas.openxmlformats.org/spreadsheetml/2006/main" xmlns:r="http://schemas.openxmlformats.org/officeDocument/2006/relationships">
  <dimension ref="A1:J9"/>
  <sheetViews>
    <sheetView workbookViewId="0" topLeftCell="A1">
      <pane xSplit="2" ySplit="4" topLeftCell="C5" activePane="bottomRight" state="frozen"/>
      <selection pane="topLeft" activeCell="B33" sqref="B33"/>
      <selection pane="topRight" activeCell="B33" sqref="B33"/>
      <selection pane="bottomLeft" activeCell="B33" sqref="B33"/>
      <selection pane="bottomRight" activeCell="C5" sqref="C5"/>
    </sheetView>
  </sheetViews>
  <sheetFormatPr defaultColWidth="9.140625" defaultRowHeight="12.75"/>
  <cols>
    <col min="1" max="1" width="1.7109375" style="0" customWidth="1"/>
    <col min="2" max="2" width="52.140625" style="0" customWidth="1"/>
    <col min="3" max="10" width="12.7109375" style="0" customWidth="1"/>
  </cols>
  <sheetData>
    <row r="1" spans="2:10" ht="13.5" thickBot="1">
      <c r="B1" s="92" t="s">
        <v>105</v>
      </c>
      <c r="C1" s="92"/>
      <c r="D1" s="92"/>
      <c r="E1" s="92"/>
      <c r="F1" s="92"/>
      <c r="G1" s="92"/>
      <c r="H1" s="92"/>
      <c r="I1" s="70"/>
      <c r="J1" s="70"/>
    </row>
    <row r="2" spans="2:4" ht="13.5" thickTop="1">
      <c r="B2" s="1" t="s">
        <v>110</v>
      </c>
      <c r="C2" s="106" t="s">
        <v>51</v>
      </c>
      <c r="D2" s="106"/>
    </row>
    <row r="3" spans="2:10" ht="39.75" customHeight="1">
      <c r="B3" s="32" t="s">
        <v>57</v>
      </c>
      <c r="C3" s="111" t="s">
        <v>15</v>
      </c>
      <c r="D3" s="112"/>
      <c r="E3" s="105" t="s">
        <v>81</v>
      </c>
      <c r="F3" s="113"/>
      <c r="G3" s="105" t="s">
        <v>82</v>
      </c>
      <c r="H3" s="113"/>
      <c r="I3" s="105" t="s">
        <v>83</v>
      </c>
      <c r="J3" s="91"/>
    </row>
    <row r="4" spans="1:10" s="40" customFormat="1" ht="34.5" customHeight="1">
      <c r="A4" s="49"/>
      <c r="B4" s="50"/>
      <c r="C4" s="37">
        <v>2008</v>
      </c>
      <c r="D4" s="38">
        <v>2009</v>
      </c>
      <c r="E4" s="39">
        <v>2008</v>
      </c>
      <c r="F4" s="38">
        <v>2009</v>
      </c>
      <c r="G4" s="39">
        <v>2008</v>
      </c>
      <c r="H4" s="38">
        <v>2009</v>
      </c>
      <c r="I4" s="39">
        <v>2008</v>
      </c>
      <c r="J4" s="38">
        <v>2009</v>
      </c>
    </row>
    <row r="5" spans="1:10" ht="25.5">
      <c r="A5" s="51"/>
      <c r="B5" s="65" t="s">
        <v>109</v>
      </c>
      <c r="C5" s="41">
        <f>SUM(E5,G5,I5)</f>
        <v>1089</v>
      </c>
      <c r="D5" s="66">
        <f>SUM(F5,H5,J5)</f>
        <v>1113</v>
      </c>
      <c r="E5" s="67">
        <v>325</v>
      </c>
      <c r="F5" s="66">
        <v>302</v>
      </c>
      <c r="G5" s="67">
        <v>283</v>
      </c>
      <c r="H5" s="66">
        <v>329</v>
      </c>
      <c r="I5" s="67">
        <v>481</v>
      </c>
      <c r="J5" s="41">
        <v>482</v>
      </c>
    </row>
    <row r="6" spans="1:10" ht="25.5">
      <c r="A6" s="51"/>
      <c r="B6" s="23" t="s">
        <v>124</v>
      </c>
      <c r="C6" s="102"/>
      <c r="D6" s="102"/>
      <c r="E6" s="102"/>
      <c r="F6" s="102"/>
      <c r="G6" s="102"/>
      <c r="H6" s="102"/>
      <c r="I6" s="102"/>
      <c r="J6" s="103"/>
    </row>
    <row r="7" spans="1:10" ht="12.75">
      <c r="A7" s="51"/>
      <c r="B7" s="3" t="s">
        <v>3</v>
      </c>
      <c r="C7" s="3">
        <f>SUM(E7,G7,I7)</f>
        <v>952</v>
      </c>
      <c r="D7" s="8">
        <f>SUM(F7,H7,J7)</f>
        <v>983</v>
      </c>
      <c r="E7" s="7">
        <v>214</v>
      </c>
      <c r="F7" s="8">
        <v>282</v>
      </c>
      <c r="G7" s="7">
        <v>276</v>
      </c>
      <c r="H7" s="8">
        <v>226</v>
      </c>
      <c r="I7" s="7">
        <v>462</v>
      </c>
      <c r="J7" s="3">
        <v>475</v>
      </c>
    </row>
    <row r="8" spans="1:10" ht="12.75">
      <c r="A8" s="51"/>
      <c r="B8" s="4" t="s">
        <v>91</v>
      </c>
      <c r="C8" s="19">
        <f>C7/C$5*100</f>
        <v>87.41965105601469</v>
      </c>
      <c r="D8" s="31">
        <f>D7/D$5*100</f>
        <v>88.31985624438454</v>
      </c>
      <c r="E8" s="29">
        <f aca="true" t="shared" si="0" ref="E8:J8">E7/E$5*100</f>
        <v>65.84615384615384</v>
      </c>
      <c r="F8" s="31">
        <f t="shared" si="0"/>
        <v>93.37748344370861</v>
      </c>
      <c r="G8" s="29">
        <f t="shared" si="0"/>
        <v>97.52650176678446</v>
      </c>
      <c r="H8" s="31">
        <f t="shared" si="0"/>
        <v>68.69300911854104</v>
      </c>
      <c r="I8" s="29">
        <f t="shared" si="0"/>
        <v>96.04989604989605</v>
      </c>
      <c r="J8" s="19">
        <f t="shared" si="0"/>
        <v>98.54771784232366</v>
      </c>
    </row>
    <row r="9" spans="1:10" ht="12.75">
      <c r="A9" s="51"/>
      <c r="B9" s="3" t="s">
        <v>5</v>
      </c>
      <c r="C9" s="3" t="str">
        <f aca="true" t="shared" si="1" ref="C9:J9">IF(AND(C$5&gt;0,ROUND(SUM(100*((2*C7+1.96^2)-(1.96*(SQRT(1.96^2+4*C7*(1-(C7/C$5))))))/(2*(C$5+1.96^2))),0)&lt;0),CONCATENATE(SUM(1*0)," - ",ROUND(SUM(100*((2*C7+1.96^2)+(1.96*(SQRT(1.96^2+4*C7*(1-(C7/C$5))))))/(2*(C$5+1.96^2))),0)),IF(AND(C$5&gt;0,ROUND(SUM(100*((2*C7+1.96^2)-(1.96*(SQRT(1.96^2+4*C7*(1-(C7/C$5))))))/(2*(C$5+1.96^2))),0)&gt;=0),CONCATENATE(ROUND(SUM(100*((2*C7+1.96^2)-(1.96*(SQRT(1.96^2+4*C7*(1-(C7/C$5))))))/(2*(C$5+1.96^2))),0)," to ",ROUND(SUM(100*((2*C7+1.96^2)+(1.96*(SQRT(1.96^2+4*C7*(1-(C7/C$5))))))/(2*(C$5+1.96^2))),0)),""))</f>
        <v>85 to 89</v>
      </c>
      <c r="D9" s="8" t="str">
        <f t="shared" si="1"/>
        <v>86 to 90</v>
      </c>
      <c r="E9" s="7" t="str">
        <f t="shared" si="1"/>
        <v>61 to 71</v>
      </c>
      <c r="F9" s="8" t="str">
        <f t="shared" si="1"/>
        <v>90 to 96</v>
      </c>
      <c r="G9" s="7" t="str">
        <f t="shared" si="1"/>
        <v>95 to 99</v>
      </c>
      <c r="H9" s="8" t="str">
        <f t="shared" si="1"/>
        <v>63 to 73</v>
      </c>
      <c r="I9" s="7" t="str">
        <f t="shared" si="1"/>
        <v>94 to 97</v>
      </c>
      <c r="J9" s="3" t="str">
        <f t="shared" si="1"/>
        <v>97 to 99</v>
      </c>
    </row>
  </sheetData>
  <mergeCells count="7">
    <mergeCell ref="B1:H1"/>
    <mergeCell ref="C3:D3"/>
    <mergeCell ref="C2:D2"/>
    <mergeCell ref="C6:J6"/>
    <mergeCell ref="G3:H3"/>
    <mergeCell ref="I3:J3"/>
    <mergeCell ref="E3:F3"/>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13.xml><?xml version="1.0" encoding="utf-8"?>
<worksheet xmlns="http://schemas.openxmlformats.org/spreadsheetml/2006/main" xmlns:r="http://schemas.openxmlformats.org/officeDocument/2006/relationships">
  <dimension ref="B1:H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8" width="12.7109375" style="0" customWidth="1"/>
  </cols>
  <sheetData>
    <row r="1" spans="2:8" ht="13.5" thickBot="1">
      <c r="B1" s="92" t="s">
        <v>105</v>
      </c>
      <c r="C1" s="92"/>
      <c r="D1" s="92"/>
      <c r="E1" s="92"/>
      <c r="F1" s="92"/>
      <c r="G1" s="92"/>
      <c r="H1" s="92"/>
    </row>
    <row r="2" spans="2:4" ht="13.5" thickTop="1">
      <c r="B2" s="1" t="s">
        <v>84</v>
      </c>
      <c r="C2" s="106" t="s">
        <v>51</v>
      </c>
      <c r="D2" s="106"/>
    </row>
    <row r="3" spans="2:8" ht="39.75" customHeight="1">
      <c r="B3" s="32" t="s">
        <v>21</v>
      </c>
      <c r="C3" s="107" t="s">
        <v>16</v>
      </c>
      <c r="D3" s="104"/>
      <c r="E3" s="104" t="s">
        <v>85</v>
      </c>
      <c r="F3" s="104"/>
      <c r="G3" s="104" t="s">
        <v>86</v>
      </c>
      <c r="H3" s="105"/>
    </row>
    <row r="4" spans="2:8" s="40" customFormat="1" ht="34.5" customHeight="1">
      <c r="B4" s="36"/>
      <c r="C4" s="37">
        <v>2008</v>
      </c>
      <c r="D4" s="38">
        <v>2009</v>
      </c>
      <c r="E4" s="39">
        <v>2008</v>
      </c>
      <c r="F4" s="38">
        <v>2009</v>
      </c>
      <c r="G4" s="39">
        <v>2008</v>
      </c>
      <c r="H4" s="37">
        <v>2009</v>
      </c>
    </row>
    <row r="5" spans="2:8" ht="12.75">
      <c r="B5" s="5" t="s">
        <v>22</v>
      </c>
      <c r="C5" s="3">
        <f aca="true" t="shared" si="0" ref="C5:D10">SUM(E5,G5)</f>
        <v>1300</v>
      </c>
      <c r="D5" s="8">
        <f t="shared" si="0"/>
        <v>1269</v>
      </c>
      <c r="E5" s="7">
        <v>326</v>
      </c>
      <c r="F5" s="8">
        <v>314</v>
      </c>
      <c r="G5" s="7">
        <v>974</v>
      </c>
      <c r="H5" s="3">
        <v>955</v>
      </c>
    </row>
    <row r="6" spans="2:8" ht="12.75">
      <c r="B6" s="3" t="s">
        <v>23</v>
      </c>
      <c r="C6" s="3">
        <f t="shared" si="0"/>
        <v>313</v>
      </c>
      <c r="D6" s="8">
        <f t="shared" si="0"/>
        <v>284</v>
      </c>
      <c r="E6" s="7">
        <v>74</v>
      </c>
      <c r="F6" s="8">
        <v>57</v>
      </c>
      <c r="G6" s="7">
        <v>239</v>
      </c>
      <c r="H6" s="3">
        <v>227</v>
      </c>
    </row>
    <row r="7" spans="2:8" ht="12.75">
      <c r="B7" s="3" t="s">
        <v>0</v>
      </c>
      <c r="C7" s="3">
        <f t="shared" si="0"/>
        <v>348</v>
      </c>
      <c r="D7" s="8">
        <f t="shared" si="0"/>
        <v>328</v>
      </c>
      <c r="E7" s="7">
        <v>87</v>
      </c>
      <c r="F7" s="8">
        <v>88</v>
      </c>
      <c r="G7" s="7">
        <v>261</v>
      </c>
      <c r="H7" s="3">
        <v>240</v>
      </c>
    </row>
    <row r="8" spans="2:8" ht="12.75">
      <c r="B8" s="3" t="s">
        <v>1</v>
      </c>
      <c r="C8" s="3">
        <f t="shared" si="0"/>
        <v>37</v>
      </c>
      <c r="D8" s="8">
        <f t="shared" si="0"/>
        <v>40</v>
      </c>
      <c r="E8" s="7">
        <v>12</v>
      </c>
      <c r="F8" s="8">
        <v>7</v>
      </c>
      <c r="G8" s="7">
        <v>25</v>
      </c>
      <c r="H8" s="3">
        <v>33</v>
      </c>
    </row>
    <row r="9" spans="2:8" ht="12.75">
      <c r="B9" s="3" t="s">
        <v>2</v>
      </c>
      <c r="C9" s="3">
        <f t="shared" si="0"/>
        <v>60</v>
      </c>
      <c r="D9" s="8">
        <f t="shared" si="0"/>
        <v>75</v>
      </c>
      <c r="E9" s="7">
        <v>14</v>
      </c>
      <c r="F9" s="8">
        <v>10</v>
      </c>
      <c r="G9" s="7">
        <v>46</v>
      </c>
      <c r="H9" s="3">
        <v>65</v>
      </c>
    </row>
    <row r="10" spans="2:8" ht="25.5">
      <c r="B10" s="65" t="s">
        <v>109</v>
      </c>
      <c r="C10" s="41">
        <f t="shared" si="0"/>
        <v>755</v>
      </c>
      <c r="D10" s="66">
        <f t="shared" si="0"/>
        <v>722</v>
      </c>
      <c r="E10" s="67">
        <v>187</v>
      </c>
      <c r="F10" s="66">
        <v>162</v>
      </c>
      <c r="G10" s="67">
        <v>568</v>
      </c>
      <c r="H10" s="41">
        <v>560</v>
      </c>
    </row>
    <row r="11" spans="2:8" ht="12.75">
      <c r="B11" s="23" t="s">
        <v>24</v>
      </c>
      <c r="C11" s="102"/>
      <c r="D11" s="102"/>
      <c r="E11" s="102"/>
      <c r="F11" s="102"/>
      <c r="G11" s="102"/>
      <c r="H11" s="103"/>
    </row>
    <row r="12" spans="2:8" ht="12.75">
      <c r="B12" s="3" t="s">
        <v>6</v>
      </c>
      <c r="C12" s="14">
        <v>1.9946236559139785</v>
      </c>
      <c r="D12" s="27">
        <v>1.3551532033426184</v>
      </c>
      <c r="E12" s="26">
        <v>5.470588235294118</v>
      </c>
      <c r="F12" s="27">
        <v>4.432098765432099</v>
      </c>
      <c r="G12" s="26">
        <v>0.8276481149012568</v>
      </c>
      <c r="H12" s="14">
        <v>0.45863309352517984</v>
      </c>
    </row>
    <row r="13" spans="2:8" ht="12.75">
      <c r="B13" s="13" t="s">
        <v>42</v>
      </c>
      <c r="C13" s="3">
        <f>SUM(E13,G13)</f>
        <v>744</v>
      </c>
      <c r="D13" s="8">
        <f>SUM(F13,H13)</f>
        <v>718</v>
      </c>
      <c r="E13" s="7">
        <v>187</v>
      </c>
      <c r="F13" s="8">
        <v>162</v>
      </c>
      <c r="G13" s="7">
        <v>557</v>
      </c>
      <c r="H13" s="3">
        <v>556</v>
      </c>
    </row>
    <row r="14" spans="2:8" ht="25.5">
      <c r="B14" s="23" t="s">
        <v>25</v>
      </c>
      <c r="C14" s="102"/>
      <c r="D14" s="102"/>
      <c r="E14" s="102"/>
      <c r="F14" s="102"/>
      <c r="G14" s="102"/>
      <c r="H14" s="103"/>
    </row>
    <row r="15" spans="2:8" ht="12.75">
      <c r="B15" s="3" t="s">
        <v>6</v>
      </c>
      <c r="C15" s="14">
        <v>5.760752688172043</v>
      </c>
      <c r="D15" s="27">
        <v>4.047353760445683</v>
      </c>
      <c r="E15" s="26">
        <v>14.117647058823529</v>
      </c>
      <c r="F15" s="27">
        <v>8.875776397515528</v>
      </c>
      <c r="G15" s="26">
        <v>2.955116696588869</v>
      </c>
      <c r="H15" s="14">
        <v>2.651705565529623</v>
      </c>
    </row>
    <row r="16" spans="2:8" ht="12.75">
      <c r="B16" s="3" t="s">
        <v>42</v>
      </c>
      <c r="C16" s="3">
        <f>SUM(E16,G16)</f>
        <v>744</v>
      </c>
      <c r="D16" s="8">
        <f>SUM(F16,H16)</f>
        <v>718</v>
      </c>
      <c r="E16" s="7">
        <v>187</v>
      </c>
      <c r="F16" s="8">
        <v>161</v>
      </c>
      <c r="G16" s="7">
        <v>557</v>
      </c>
      <c r="H16" s="3">
        <v>557</v>
      </c>
    </row>
    <row r="17" spans="2:8" ht="25.5">
      <c r="B17" s="23" t="s">
        <v>26</v>
      </c>
      <c r="C17" s="102"/>
      <c r="D17" s="102"/>
      <c r="E17" s="102"/>
      <c r="F17" s="102"/>
      <c r="G17" s="102"/>
      <c r="H17" s="103"/>
    </row>
    <row r="18" spans="2:8" ht="12.75">
      <c r="B18" s="3" t="s">
        <v>3</v>
      </c>
      <c r="C18" s="3">
        <f>SUM(E18,G18)</f>
        <v>41</v>
      </c>
      <c r="D18" s="8">
        <f>SUM(F18,H18)</f>
        <v>38</v>
      </c>
      <c r="E18" s="7">
        <v>4</v>
      </c>
      <c r="F18" s="8">
        <v>3</v>
      </c>
      <c r="G18" s="7">
        <v>37</v>
      </c>
      <c r="H18" s="3">
        <v>35</v>
      </c>
    </row>
    <row r="19" spans="2:8" ht="12.75">
      <c r="B19" s="4" t="s">
        <v>4</v>
      </c>
      <c r="C19" s="19">
        <f>C18/C10*100</f>
        <v>5.430463576158941</v>
      </c>
      <c r="D19" s="31">
        <f>D18/D10*100</f>
        <v>5.263157894736842</v>
      </c>
      <c r="E19" s="29">
        <f>E18/E$10*100</f>
        <v>2.13903743315508</v>
      </c>
      <c r="F19" s="31">
        <f>F18/F$10*100</f>
        <v>1.8518518518518516</v>
      </c>
      <c r="G19" s="29">
        <f>G18/G$10*100</f>
        <v>6.514084507042253</v>
      </c>
      <c r="H19" s="19">
        <f>H18/H$10*100</f>
        <v>6.25</v>
      </c>
    </row>
    <row r="20" spans="2:8" ht="12.75">
      <c r="B20" s="3" t="s">
        <v>5</v>
      </c>
      <c r="C20" s="7" t="str">
        <f aca="true" t="shared" si="1" ref="C20:H20">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4 to 7</v>
      </c>
      <c r="D20" s="8" t="str">
        <f t="shared" si="1"/>
        <v>4 to 7</v>
      </c>
      <c r="E20" s="7" t="str">
        <f t="shared" si="1"/>
        <v>1 to 5</v>
      </c>
      <c r="F20" s="8" t="str">
        <f t="shared" si="1"/>
        <v>1 to 5</v>
      </c>
      <c r="G20" s="7" t="str">
        <f t="shared" si="1"/>
        <v>5 to 9</v>
      </c>
      <c r="H20" s="3" t="str">
        <f t="shared" si="1"/>
        <v>5 to 9</v>
      </c>
    </row>
    <row r="21" spans="2:8" ht="25.5">
      <c r="B21" s="23" t="s">
        <v>27</v>
      </c>
      <c r="C21" s="102"/>
      <c r="D21" s="102"/>
      <c r="E21" s="102"/>
      <c r="F21" s="102"/>
      <c r="G21" s="102"/>
      <c r="H21" s="103"/>
    </row>
    <row r="22" spans="2:8" ht="12.75">
      <c r="B22" s="3" t="s">
        <v>3</v>
      </c>
      <c r="C22" s="3">
        <f>SUM(E22,G22)</f>
        <v>236</v>
      </c>
      <c r="D22" s="8">
        <f>SUM(F22,H22)</f>
        <v>265</v>
      </c>
      <c r="E22" s="7">
        <v>6</v>
      </c>
      <c r="F22" s="8">
        <v>9</v>
      </c>
      <c r="G22" s="7">
        <v>230</v>
      </c>
      <c r="H22" s="3">
        <v>256</v>
      </c>
    </row>
    <row r="23" spans="2:8" ht="12.75">
      <c r="B23" s="4" t="s">
        <v>4</v>
      </c>
      <c r="C23" s="19">
        <f>C22/C10*100</f>
        <v>31.25827814569536</v>
      </c>
      <c r="D23" s="31">
        <f>D22/D10*100</f>
        <v>36.70360110803324</v>
      </c>
      <c r="E23" s="29">
        <f>E22/E$10*100</f>
        <v>3.2085561497326207</v>
      </c>
      <c r="F23" s="31">
        <f>F22/F$10*100</f>
        <v>5.555555555555555</v>
      </c>
      <c r="G23" s="29">
        <f>G22/G$10*100</f>
        <v>40.49295774647887</v>
      </c>
      <c r="H23" s="19">
        <f>H22/H$10*100</f>
        <v>45.714285714285715</v>
      </c>
    </row>
    <row r="24" spans="2:8" ht="12.75">
      <c r="B24" s="3" t="s">
        <v>5</v>
      </c>
      <c r="C24" s="3" t="str">
        <f aca="true" t="shared" si="2" ref="C24:H24">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28 to 35</v>
      </c>
      <c r="D24" s="8" t="str">
        <f t="shared" si="2"/>
        <v>33 to 40</v>
      </c>
      <c r="E24" s="7" t="str">
        <f t="shared" si="2"/>
        <v>1 to 7</v>
      </c>
      <c r="F24" s="8" t="str">
        <f t="shared" si="2"/>
        <v>3 to 10</v>
      </c>
      <c r="G24" s="7" t="str">
        <f t="shared" si="2"/>
        <v>37 to 45</v>
      </c>
      <c r="H24" s="3" t="str">
        <f t="shared" si="2"/>
        <v>42 to 50</v>
      </c>
    </row>
    <row r="25" spans="2:8" ht="25.5">
      <c r="B25" s="23" t="s">
        <v>28</v>
      </c>
      <c r="C25" s="102"/>
      <c r="D25" s="102"/>
      <c r="E25" s="102"/>
      <c r="F25" s="102"/>
      <c r="G25" s="102"/>
      <c r="H25" s="103"/>
    </row>
    <row r="26" spans="2:8" ht="12.75">
      <c r="B26" s="3" t="s">
        <v>3</v>
      </c>
      <c r="C26" s="3">
        <f>SUM(E26,G26)</f>
        <v>339</v>
      </c>
      <c r="D26" s="8">
        <f>SUM(F26,H26)</f>
        <v>389</v>
      </c>
      <c r="E26" s="7">
        <v>10</v>
      </c>
      <c r="F26" s="8">
        <v>27</v>
      </c>
      <c r="G26" s="7">
        <v>329</v>
      </c>
      <c r="H26" s="3">
        <v>362</v>
      </c>
    </row>
    <row r="27" spans="2:8" ht="12.75">
      <c r="B27" s="4" t="s">
        <v>4</v>
      </c>
      <c r="C27" s="19">
        <f>C26/C10*100</f>
        <v>44.900662251655625</v>
      </c>
      <c r="D27" s="31">
        <f>D26/D10*100</f>
        <v>53.8781163434903</v>
      </c>
      <c r="E27" s="29">
        <f>E26/E$10*100</f>
        <v>5.347593582887701</v>
      </c>
      <c r="F27" s="31">
        <f>F26/F$10*100</f>
        <v>16.666666666666664</v>
      </c>
      <c r="G27" s="29">
        <f>G26/G$10*100</f>
        <v>57.9225352112676</v>
      </c>
      <c r="H27" s="19">
        <f>H26/H$10*100</f>
        <v>64.64285714285715</v>
      </c>
    </row>
    <row r="28" spans="2:8" ht="12.75">
      <c r="B28" s="3" t="s">
        <v>5</v>
      </c>
      <c r="C28" s="3" t="str">
        <f aca="true" t="shared" si="3" ref="C28:H28">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41 to 48</v>
      </c>
      <c r="D28" s="8" t="str">
        <f t="shared" si="3"/>
        <v>50 to 57</v>
      </c>
      <c r="E28" s="7" t="str">
        <f t="shared" si="3"/>
        <v>3 to 10</v>
      </c>
      <c r="F28" s="8" t="str">
        <f t="shared" si="3"/>
        <v>12 to 23</v>
      </c>
      <c r="G28" s="7" t="str">
        <f t="shared" si="3"/>
        <v>54 to 62</v>
      </c>
      <c r="H28" s="3" t="str">
        <f t="shared" si="3"/>
        <v>61 to 68</v>
      </c>
    </row>
    <row r="29" spans="2:8" ht="25.5">
      <c r="B29" s="23" t="s">
        <v>29</v>
      </c>
      <c r="C29" s="102"/>
      <c r="D29" s="102"/>
      <c r="E29" s="102"/>
      <c r="F29" s="102"/>
      <c r="G29" s="102"/>
      <c r="H29" s="103"/>
    </row>
    <row r="30" spans="2:8" ht="12.75">
      <c r="B30" s="3" t="s">
        <v>3</v>
      </c>
      <c r="C30" s="3">
        <f>SUM(E30,G30)</f>
        <v>434</v>
      </c>
      <c r="D30" s="8">
        <f>SUM(F30,H30)</f>
        <v>483</v>
      </c>
      <c r="E30" s="7">
        <v>10</v>
      </c>
      <c r="F30" s="8">
        <v>31</v>
      </c>
      <c r="G30" s="7">
        <v>424</v>
      </c>
      <c r="H30" s="3">
        <v>452</v>
      </c>
    </row>
    <row r="31" spans="2:8" ht="12.75">
      <c r="B31" s="4" t="s">
        <v>4</v>
      </c>
      <c r="C31" s="19">
        <f>C30/C10*100</f>
        <v>57.48344370860927</v>
      </c>
      <c r="D31" s="31">
        <f>D30/D10*100</f>
        <v>66.89750692520776</v>
      </c>
      <c r="E31" s="29">
        <f>E30/E$10*100</f>
        <v>5.347593582887701</v>
      </c>
      <c r="F31" s="31">
        <f>F30/F$10*100</f>
        <v>19.1358024691358</v>
      </c>
      <c r="G31" s="29">
        <f>G30/G$10*100</f>
        <v>74.64788732394366</v>
      </c>
      <c r="H31" s="19">
        <f>H30/H$10*100</f>
        <v>80.71428571428572</v>
      </c>
    </row>
    <row r="32" spans="2:8" ht="12.75">
      <c r="B32" s="3" t="s">
        <v>5</v>
      </c>
      <c r="C32" s="3" t="str">
        <f aca="true" t="shared" si="4" ref="C32:H32">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54 to 61</v>
      </c>
      <c r="D32" s="8" t="str">
        <f t="shared" si="4"/>
        <v>63 to 70</v>
      </c>
      <c r="E32" s="7" t="str">
        <f t="shared" si="4"/>
        <v>3 to 10</v>
      </c>
      <c r="F32" s="8" t="str">
        <f t="shared" si="4"/>
        <v>14 to 26</v>
      </c>
      <c r="G32" s="7" t="str">
        <f t="shared" si="4"/>
        <v>71 to 78</v>
      </c>
      <c r="H32" s="3" t="str">
        <f t="shared" si="4"/>
        <v>77 to 84</v>
      </c>
    </row>
    <row r="33" spans="2:8" ht="25.5">
      <c r="B33" s="23" t="s">
        <v>124</v>
      </c>
      <c r="C33" s="102"/>
      <c r="D33" s="102"/>
      <c r="E33" s="102"/>
      <c r="F33" s="102"/>
      <c r="G33" s="102"/>
      <c r="H33" s="103"/>
    </row>
    <row r="34" spans="2:8" ht="12.75">
      <c r="B34" s="3" t="s">
        <v>3</v>
      </c>
      <c r="C34" s="3">
        <f>SUM(E34,G34)</f>
        <v>568</v>
      </c>
      <c r="D34" s="8">
        <f>SUM(F34,H34)</f>
        <v>632</v>
      </c>
      <c r="E34" s="7">
        <v>39</v>
      </c>
      <c r="F34" s="8">
        <v>93</v>
      </c>
      <c r="G34" s="7">
        <v>529</v>
      </c>
      <c r="H34" s="3">
        <v>539</v>
      </c>
    </row>
    <row r="35" spans="2:8" ht="12.75">
      <c r="B35" s="4" t="s">
        <v>91</v>
      </c>
      <c r="C35" s="19">
        <f>C34/C10*100</f>
        <v>75.23178807947019</v>
      </c>
      <c r="D35" s="31">
        <f>D34/D10*100</f>
        <v>87.53462603878116</v>
      </c>
      <c r="E35" s="29">
        <f>E34/E$10*100</f>
        <v>20.855614973262032</v>
      </c>
      <c r="F35" s="31">
        <f>F34/F$10*100</f>
        <v>57.407407407407405</v>
      </c>
      <c r="G35" s="29">
        <f>G34/G$10*100</f>
        <v>93.13380281690141</v>
      </c>
      <c r="H35" s="19">
        <f>H34/H$10*100</f>
        <v>96.25</v>
      </c>
    </row>
    <row r="36" spans="2:8" ht="12.75">
      <c r="B36" s="3" t="s">
        <v>5</v>
      </c>
      <c r="C36" s="3" t="str">
        <f aca="true" t="shared" si="5" ref="C36:H36">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72 to 78</v>
      </c>
      <c r="D36" s="8" t="str">
        <f t="shared" si="5"/>
        <v>85 to 90</v>
      </c>
      <c r="E36" s="7" t="str">
        <f t="shared" si="5"/>
        <v>16 to 27</v>
      </c>
      <c r="F36" s="8" t="str">
        <f t="shared" si="5"/>
        <v>50 to 65</v>
      </c>
      <c r="G36" s="7" t="str">
        <f t="shared" si="5"/>
        <v>91 to 95</v>
      </c>
      <c r="H36" s="3" t="str">
        <f t="shared" si="5"/>
        <v>94 to 98</v>
      </c>
    </row>
    <row r="37" spans="2:8" ht="12.75">
      <c r="B37" s="23" t="s">
        <v>30</v>
      </c>
      <c r="C37" s="102"/>
      <c r="D37" s="102"/>
      <c r="E37" s="102"/>
      <c r="F37" s="102"/>
      <c r="G37" s="102"/>
      <c r="H37" s="103"/>
    </row>
    <row r="38" spans="2:8" ht="12.75">
      <c r="B38" s="3" t="s">
        <v>3</v>
      </c>
      <c r="C38" s="3">
        <f>SUM(E38,G38)</f>
        <v>510</v>
      </c>
      <c r="D38" s="8">
        <f>SUM(F38,H38)</f>
        <v>483</v>
      </c>
      <c r="E38" s="7">
        <v>161</v>
      </c>
      <c r="F38" s="8">
        <v>138</v>
      </c>
      <c r="G38" s="7">
        <v>349</v>
      </c>
      <c r="H38" s="3">
        <v>345</v>
      </c>
    </row>
    <row r="39" spans="2:8" ht="12.75">
      <c r="B39" s="13" t="s">
        <v>42</v>
      </c>
      <c r="C39" s="3">
        <f>SUM(E39,G39)</f>
        <v>755</v>
      </c>
      <c r="D39" s="8">
        <f>SUM(F39,H39)</f>
        <v>722</v>
      </c>
      <c r="E39" s="7">
        <f>E$10</f>
        <v>187</v>
      </c>
      <c r="F39" s="8">
        <f>F$10</f>
        <v>162</v>
      </c>
      <c r="G39" s="7">
        <f>G$10</f>
        <v>568</v>
      </c>
      <c r="H39" s="3">
        <f>H$10</f>
        <v>560</v>
      </c>
    </row>
    <row r="40" spans="2:8" ht="12.75">
      <c r="B40" s="4" t="s">
        <v>4</v>
      </c>
      <c r="C40" s="19">
        <f aca="true" t="shared" si="6" ref="C40:H40">C38/C39*100</f>
        <v>67.54966887417218</v>
      </c>
      <c r="D40" s="31">
        <f t="shared" si="6"/>
        <v>66.89750692520776</v>
      </c>
      <c r="E40" s="29">
        <f t="shared" si="6"/>
        <v>86.09625668449198</v>
      </c>
      <c r="F40" s="31">
        <f t="shared" si="6"/>
        <v>85.18518518518519</v>
      </c>
      <c r="G40" s="29">
        <f t="shared" si="6"/>
        <v>61.443661971830984</v>
      </c>
      <c r="H40" s="19">
        <f t="shared" si="6"/>
        <v>61.60714285714286</v>
      </c>
    </row>
    <row r="41" spans="2:8" ht="12.75">
      <c r="B41" s="3" t="s">
        <v>5</v>
      </c>
      <c r="C41" s="3" t="str">
        <f aca="true" t="shared" si="7" ref="C41:H41">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64 to 71</v>
      </c>
      <c r="D41" s="8" t="str">
        <f t="shared" si="7"/>
        <v>63 to 70</v>
      </c>
      <c r="E41" s="7" t="str">
        <f t="shared" si="7"/>
        <v>80 to 90</v>
      </c>
      <c r="F41" s="8" t="str">
        <f t="shared" si="7"/>
        <v>79 to 90</v>
      </c>
      <c r="G41" s="7" t="str">
        <f t="shared" si="7"/>
        <v>57 to 65</v>
      </c>
      <c r="H41" s="3" t="str">
        <f t="shared" si="7"/>
        <v>58 to 66</v>
      </c>
    </row>
    <row r="42" spans="2:8" ht="25.5">
      <c r="B42" s="23" t="s">
        <v>31</v>
      </c>
      <c r="C42" s="102"/>
      <c r="D42" s="102"/>
      <c r="E42" s="102"/>
      <c r="F42" s="102"/>
      <c r="G42" s="102"/>
      <c r="H42" s="103"/>
    </row>
    <row r="43" spans="2:8" ht="12.75">
      <c r="B43" s="3" t="s">
        <v>6</v>
      </c>
      <c r="C43" s="14">
        <v>3.820253164556962</v>
      </c>
      <c r="D43" s="27">
        <v>1.2415584415584415</v>
      </c>
      <c r="E43" s="26">
        <v>8.688311688311689</v>
      </c>
      <c r="F43" s="27">
        <v>2.8452380952380953</v>
      </c>
      <c r="G43" s="26">
        <v>2.641509433962264</v>
      </c>
      <c r="H43" s="14">
        <v>0.7940199335548173</v>
      </c>
    </row>
    <row r="44" spans="2:8" ht="12.75">
      <c r="B44" s="3" t="s">
        <v>42</v>
      </c>
      <c r="C44" s="3">
        <f>SUM(E44,G44)</f>
        <v>395</v>
      </c>
      <c r="D44" s="8">
        <f>SUM(F44,H44)</f>
        <v>385</v>
      </c>
      <c r="E44" s="7">
        <v>77</v>
      </c>
      <c r="F44" s="8">
        <v>84</v>
      </c>
      <c r="G44" s="7">
        <v>318</v>
      </c>
      <c r="H44" s="3">
        <v>301</v>
      </c>
    </row>
    <row r="45" spans="2:8" ht="25.5">
      <c r="B45" s="23" t="s">
        <v>32</v>
      </c>
      <c r="C45" s="102"/>
      <c r="D45" s="102"/>
      <c r="E45" s="102"/>
      <c r="F45" s="102"/>
      <c r="G45" s="102"/>
      <c r="H45" s="103"/>
    </row>
    <row r="46" spans="2:8" ht="12.75">
      <c r="B46" s="3" t="s">
        <v>3</v>
      </c>
      <c r="C46" s="3">
        <f>SUM(E46,G46)</f>
        <v>386</v>
      </c>
      <c r="D46" s="8">
        <f>SUM(F46,H46)</f>
        <v>417</v>
      </c>
      <c r="E46" s="7">
        <v>107</v>
      </c>
      <c r="F46" s="8">
        <v>114</v>
      </c>
      <c r="G46" s="7">
        <v>279</v>
      </c>
      <c r="H46" s="3">
        <v>303</v>
      </c>
    </row>
    <row r="47" spans="2:8" ht="12.75">
      <c r="B47" s="13" t="s">
        <v>42</v>
      </c>
      <c r="C47" s="3">
        <f>SUM(E47,G47)</f>
        <v>755</v>
      </c>
      <c r="D47" s="8">
        <f>SUM(F47,H47)</f>
        <v>722</v>
      </c>
      <c r="E47" s="7">
        <f>E$10</f>
        <v>187</v>
      </c>
      <c r="F47" s="8">
        <f>F$10</f>
        <v>162</v>
      </c>
      <c r="G47" s="7">
        <f>G$10</f>
        <v>568</v>
      </c>
      <c r="H47" s="3">
        <f>H$10</f>
        <v>560</v>
      </c>
    </row>
    <row r="48" spans="2:8" ht="12.75">
      <c r="B48" s="4" t="s">
        <v>4</v>
      </c>
      <c r="C48" s="19">
        <f aca="true" t="shared" si="8" ref="C48:H48">C46/C47*100</f>
        <v>51.12582781456953</v>
      </c>
      <c r="D48" s="31">
        <f t="shared" si="8"/>
        <v>57.75623268698061</v>
      </c>
      <c r="E48" s="29">
        <f t="shared" si="8"/>
        <v>57.21925133689839</v>
      </c>
      <c r="F48" s="31">
        <f t="shared" si="8"/>
        <v>70.37037037037037</v>
      </c>
      <c r="G48" s="29">
        <f t="shared" si="8"/>
        <v>49.11971830985916</v>
      </c>
      <c r="H48" s="19">
        <f t="shared" si="8"/>
        <v>54.107142857142854</v>
      </c>
    </row>
    <row r="49" spans="2:8" ht="12.75">
      <c r="B49" s="3" t="s">
        <v>5</v>
      </c>
      <c r="C49" s="3" t="str">
        <f aca="true" t="shared" si="9" ref="C49:H49">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48 to 55</v>
      </c>
      <c r="D49" s="8" t="str">
        <f t="shared" si="9"/>
        <v>54 to 61</v>
      </c>
      <c r="E49" s="7" t="str">
        <f t="shared" si="9"/>
        <v>50 to 64</v>
      </c>
      <c r="F49" s="8" t="str">
        <f t="shared" si="9"/>
        <v>63 to 77</v>
      </c>
      <c r="G49" s="7" t="str">
        <f t="shared" si="9"/>
        <v>45 to 53</v>
      </c>
      <c r="H49" s="3" t="str">
        <f t="shared" si="9"/>
        <v>50 to 58</v>
      </c>
    </row>
    <row r="50" spans="2:8" ht="25.5">
      <c r="B50" s="23" t="s">
        <v>33</v>
      </c>
      <c r="C50" s="102"/>
      <c r="D50" s="102"/>
      <c r="E50" s="102"/>
      <c r="F50" s="102"/>
      <c r="G50" s="102"/>
      <c r="H50" s="103"/>
    </row>
    <row r="51" spans="2:8" ht="12.75">
      <c r="B51" s="3" t="s">
        <v>6</v>
      </c>
      <c r="C51" s="14">
        <v>14.94059405940594</v>
      </c>
      <c r="D51" s="27">
        <v>8.101694915254237</v>
      </c>
      <c r="E51" s="26">
        <v>13.9375</v>
      </c>
      <c r="F51" s="27">
        <v>9.958333333333334</v>
      </c>
      <c r="G51" s="26">
        <v>15.849056603773585</v>
      </c>
      <c r="H51" s="14">
        <v>6.828571428571428</v>
      </c>
    </row>
    <row r="52" spans="2:8" ht="12.75">
      <c r="B52" s="3" t="s">
        <v>7</v>
      </c>
      <c r="C52" s="3">
        <f>MIN(E52,G52)</f>
        <v>1</v>
      </c>
      <c r="D52" s="8">
        <f>MIN(F52,H52)</f>
        <v>1</v>
      </c>
      <c r="E52" s="7">
        <v>2</v>
      </c>
      <c r="F52" s="8">
        <v>1</v>
      </c>
      <c r="G52" s="7">
        <v>1</v>
      </c>
      <c r="H52" s="3">
        <v>1</v>
      </c>
    </row>
    <row r="53" spans="2:8" ht="12.75">
      <c r="B53" s="13" t="s">
        <v>8</v>
      </c>
      <c r="C53" s="3">
        <f>MAX(E53,G53)</f>
        <v>103</v>
      </c>
      <c r="D53" s="8">
        <f>MAX(F53,H53)</f>
        <v>35</v>
      </c>
      <c r="E53" s="7">
        <v>63</v>
      </c>
      <c r="F53" s="8">
        <v>35</v>
      </c>
      <c r="G53" s="7">
        <v>103</v>
      </c>
      <c r="H53" s="3">
        <v>33</v>
      </c>
    </row>
    <row r="54" spans="2:8" ht="12.75">
      <c r="B54" s="3" t="s">
        <v>42</v>
      </c>
      <c r="C54" s="3">
        <f>SUM(E54,G54)</f>
        <v>101</v>
      </c>
      <c r="D54" s="8">
        <f>SUM(F54,H54)</f>
        <v>59</v>
      </c>
      <c r="E54" s="7">
        <v>48</v>
      </c>
      <c r="F54" s="8">
        <v>24</v>
      </c>
      <c r="G54" s="7">
        <v>53</v>
      </c>
      <c r="H54" s="3">
        <v>35</v>
      </c>
    </row>
    <row r="55" spans="2:8" ht="38.25">
      <c r="B55" s="23" t="s">
        <v>34</v>
      </c>
      <c r="C55" s="20"/>
      <c r="D55" s="20"/>
      <c r="E55" s="34"/>
      <c r="F55" s="34"/>
      <c r="G55" s="34"/>
      <c r="H55" s="35"/>
    </row>
    <row r="56" spans="2:8" ht="12.75">
      <c r="B56" s="3" t="s">
        <v>6</v>
      </c>
      <c r="C56" s="14">
        <v>2.364705882352941</v>
      </c>
      <c r="D56" s="27">
        <v>0.7655417406749556</v>
      </c>
      <c r="E56" s="26">
        <v>6.712765957446808</v>
      </c>
      <c r="F56" s="27">
        <v>1.7222222222222223</v>
      </c>
      <c r="G56" s="26">
        <v>1.5489021956087825</v>
      </c>
      <c r="H56" s="14">
        <v>0.5835095137420718</v>
      </c>
    </row>
    <row r="57" spans="2:8" ht="12.75">
      <c r="B57" s="13" t="s">
        <v>42</v>
      </c>
      <c r="C57" s="3">
        <f>SUM(E57,G57)</f>
        <v>595</v>
      </c>
      <c r="D57" s="8">
        <f>SUM(F57,H57)</f>
        <v>563</v>
      </c>
      <c r="E57" s="7">
        <v>94</v>
      </c>
      <c r="F57" s="8">
        <v>90</v>
      </c>
      <c r="G57" s="7">
        <v>501</v>
      </c>
      <c r="H57" s="3">
        <v>473</v>
      </c>
    </row>
    <row r="58" spans="2:8" ht="25.5">
      <c r="B58" s="23" t="s">
        <v>35</v>
      </c>
      <c r="C58" s="102"/>
      <c r="D58" s="102"/>
      <c r="E58" s="102"/>
      <c r="F58" s="102"/>
      <c r="G58" s="102"/>
      <c r="H58" s="103"/>
    </row>
    <row r="59" spans="2:8" ht="12.75">
      <c r="B59" s="3" t="s">
        <v>3</v>
      </c>
      <c r="C59" s="3">
        <f>SUM(E59,G59)</f>
        <v>554</v>
      </c>
      <c r="D59" s="8">
        <f>SUM(F59,H59)</f>
        <v>535</v>
      </c>
      <c r="E59" s="7">
        <v>103</v>
      </c>
      <c r="F59" s="8">
        <v>100</v>
      </c>
      <c r="G59" s="7">
        <v>451</v>
      </c>
      <c r="H59" s="3">
        <v>435</v>
      </c>
    </row>
    <row r="60" spans="2:8" ht="12.75">
      <c r="B60" s="13" t="s">
        <v>42</v>
      </c>
      <c r="C60" s="3">
        <f>SUM(E60,G60)</f>
        <v>755</v>
      </c>
      <c r="D60" s="8">
        <f>SUM(F60,H60)</f>
        <v>722</v>
      </c>
      <c r="E60" s="7">
        <f>E$10</f>
        <v>187</v>
      </c>
      <c r="F60" s="8">
        <f>F$10</f>
        <v>162</v>
      </c>
      <c r="G60" s="7">
        <f>G$10</f>
        <v>568</v>
      </c>
      <c r="H60" s="3">
        <f>H$10</f>
        <v>560</v>
      </c>
    </row>
    <row r="61" spans="2:8" ht="12.75">
      <c r="B61" s="4" t="s">
        <v>4</v>
      </c>
      <c r="C61" s="19">
        <f>C59/C60*100</f>
        <v>73.37748344370861</v>
      </c>
      <c r="D61" s="31">
        <f>D59/D60*100</f>
        <v>74.09972299168976</v>
      </c>
      <c r="E61" s="29">
        <f>E59/E$60*100</f>
        <v>55.080213903743314</v>
      </c>
      <c r="F61" s="31">
        <f>F59/F$60*100</f>
        <v>61.72839506172839</v>
      </c>
      <c r="G61" s="29">
        <f>G59/G$60*100</f>
        <v>79.40140845070422</v>
      </c>
      <c r="H61" s="19">
        <f>H59/H$60*100</f>
        <v>77.67857142857143</v>
      </c>
    </row>
    <row r="62" spans="2:8" ht="12.75">
      <c r="B62" s="3" t="s">
        <v>5</v>
      </c>
      <c r="C62" s="3" t="str">
        <f aca="true" t="shared" si="10" ref="C62:H62">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70 to 76</v>
      </c>
      <c r="D62" s="8" t="str">
        <f t="shared" si="10"/>
        <v>71 to 77</v>
      </c>
      <c r="E62" s="7" t="str">
        <f t="shared" si="10"/>
        <v>48 to 62</v>
      </c>
      <c r="F62" s="8" t="str">
        <f t="shared" si="10"/>
        <v>54 to 69</v>
      </c>
      <c r="G62" s="7" t="str">
        <f t="shared" si="10"/>
        <v>76 to 83</v>
      </c>
      <c r="H62" s="3" t="str">
        <f t="shared" si="10"/>
        <v>74 to 81</v>
      </c>
    </row>
    <row r="63" spans="2:8" ht="25.5">
      <c r="B63" s="23" t="s">
        <v>36</v>
      </c>
      <c r="C63" s="102"/>
      <c r="D63" s="102"/>
      <c r="E63" s="102"/>
      <c r="F63" s="102"/>
      <c r="G63" s="102"/>
      <c r="H63" s="103"/>
    </row>
    <row r="64" spans="2:8" ht="12.75">
      <c r="B64" s="3" t="s">
        <v>6</v>
      </c>
      <c r="C64" s="14">
        <v>12.129310344827585</v>
      </c>
      <c r="D64" s="27">
        <v>6.1571428571428575</v>
      </c>
      <c r="E64" s="26">
        <v>11.070175438596491</v>
      </c>
      <c r="F64" s="27">
        <v>6.739130434782608</v>
      </c>
      <c r="G64" s="26">
        <v>13.152542372881356</v>
      </c>
      <c r="H64" s="14">
        <v>5.872340425531915</v>
      </c>
    </row>
    <row r="65" spans="2:8" ht="12.75">
      <c r="B65" s="3" t="s">
        <v>7</v>
      </c>
      <c r="C65" s="3">
        <f>MIN(E65,G65)</f>
        <v>1</v>
      </c>
      <c r="D65" s="8">
        <f>MIN(F65,H65)</f>
        <v>1</v>
      </c>
      <c r="E65" s="7">
        <v>2</v>
      </c>
      <c r="F65" s="8">
        <v>2</v>
      </c>
      <c r="G65" s="7">
        <v>1</v>
      </c>
      <c r="H65" s="3">
        <v>1</v>
      </c>
    </row>
    <row r="66" spans="2:8" ht="12.75">
      <c r="B66" s="13" t="s">
        <v>8</v>
      </c>
      <c r="C66" s="3">
        <f>MAX(E66,G66)</f>
        <v>91</v>
      </c>
      <c r="D66" s="8">
        <f>MAX(F66,H66)</f>
        <v>35</v>
      </c>
      <c r="E66" s="7">
        <v>54</v>
      </c>
      <c r="F66" s="8">
        <v>21</v>
      </c>
      <c r="G66" s="7">
        <v>91</v>
      </c>
      <c r="H66" s="3">
        <v>35</v>
      </c>
    </row>
    <row r="67" spans="2:8" ht="12.75">
      <c r="B67" s="3" t="s">
        <v>42</v>
      </c>
      <c r="C67" s="3">
        <f>SUM(E67,G67)</f>
        <v>116</v>
      </c>
      <c r="D67" s="8">
        <f>SUM(F67,H67)</f>
        <v>70</v>
      </c>
      <c r="E67" s="7">
        <v>57</v>
      </c>
      <c r="F67" s="8">
        <v>23</v>
      </c>
      <c r="G67" s="7">
        <v>59</v>
      </c>
      <c r="H67" s="3">
        <v>47</v>
      </c>
    </row>
    <row r="68" spans="2:8" s="16" customFormat="1" ht="12.75">
      <c r="B68" s="15"/>
      <c r="C68" s="15"/>
      <c r="D68" s="15"/>
      <c r="E68" s="15"/>
      <c r="F68" s="15"/>
      <c r="G68" s="15"/>
      <c r="H68" s="15"/>
    </row>
    <row r="69" spans="2:8" s="16" customFormat="1" ht="12.75">
      <c r="B69" s="15"/>
      <c r="C69" s="15"/>
      <c r="D69" s="15"/>
      <c r="E69" s="15"/>
      <c r="F69" s="15"/>
      <c r="G69" s="15"/>
      <c r="H69" s="15"/>
    </row>
    <row r="70" spans="2:8" s="16" customFormat="1" ht="12.75">
      <c r="B70" s="15"/>
      <c r="C70" s="15"/>
      <c r="D70" s="15"/>
      <c r="E70" s="15"/>
      <c r="F70" s="15"/>
      <c r="G70" s="15"/>
      <c r="H70" s="15"/>
    </row>
    <row r="71" spans="2:8" ht="25.5">
      <c r="B71" s="33" t="s">
        <v>41</v>
      </c>
      <c r="C71" s="104" t="s">
        <v>16</v>
      </c>
      <c r="D71" s="104"/>
      <c r="E71" s="104" t="s">
        <v>85</v>
      </c>
      <c r="F71" s="104"/>
      <c r="G71" s="104" t="s">
        <v>86</v>
      </c>
      <c r="H71" s="105"/>
    </row>
    <row r="72" spans="2:8" ht="12.75">
      <c r="B72" s="2"/>
      <c r="C72" s="9">
        <v>2008</v>
      </c>
      <c r="D72" s="10">
        <v>2009</v>
      </c>
      <c r="E72" s="11">
        <v>2008</v>
      </c>
      <c r="F72" s="10">
        <v>2009</v>
      </c>
      <c r="G72" s="11">
        <v>2008</v>
      </c>
      <c r="H72" s="9">
        <v>2009</v>
      </c>
    </row>
    <row r="73" spans="2:8" ht="25.5">
      <c r="B73" s="23" t="s">
        <v>37</v>
      </c>
      <c r="C73" s="102"/>
      <c r="D73" s="102"/>
      <c r="E73" s="102"/>
      <c r="F73" s="102"/>
      <c r="G73" s="102"/>
      <c r="H73" s="103"/>
    </row>
    <row r="74" spans="2:8" ht="12.75">
      <c r="B74" s="3" t="s">
        <v>6</v>
      </c>
      <c r="C74" s="14">
        <v>4.696969696969697</v>
      </c>
      <c r="D74" s="27">
        <v>2.925925925925926</v>
      </c>
      <c r="E74" s="26">
        <v>7.7</v>
      </c>
      <c r="F74" s="27">
        <v>1.1666666666666667</v>
      </c>
      <c r="G74" s="26">
        <v>3.391304347826087</v>
      </c>
      <c r="H74" s="14">
        <v>3.4285714285714284</v>
      </c>
    </row>
    <row r="75" spans="2:8" ht="12.75">
      <c r="B75" s="13" t="s">
        <v>42</v>
      </c>
      <c r="C75" s="3">
        <f>SUM(E75,G75)</f>
        <v>33</v>
      </c>
      <c r="D75" s="8">
        <f>SUM(F75,H75)</f>
        <v>27</v>
      </c>
      <c r="E75" s="7">
        <v>10</v>
      </c>
      <c r="F75" s="8">
        <v>6</v>
      </c>
      <c r="G75" s="7">
        <v>23</v>
      </c>
      <c r="H75" s="3">
        <v>21</v>
      </c>
    </row>
    <row r="76" spans="2:8" ht="25.5">
      <c r="B76" s="23" t="s">
        <v>38</v>
      </c>
      <c r="C76" s="102"/>
      <c r="D76" s="102"/>
      <c r="E76" s="102"/>
      <c r="F76" s="102"/>
      <c r="G76" s="102"/>
      <c r="H76" s="103"/>
    </row>
    <row r="77" spans="2:8" ht="12.75">
      <c r="B77" s="3" t="s">
        <v>6</v>
      </c>
      <c r="C77" s="14">
        <v>7.90625</v>
      </c>
      <c r="D77" s="27">
        <v>6.074074074074074</v>
      </c>
      <c r="E77" s="26">
        <v>11.8</v>
      </c>
      <c r="F77" s="27">
        <v>12.5</v>
      </c>
      <c r="G77" s="26">
        <v>6.136363636363637</v>
      </c>
      <c r="H77" s="14">
        <v>4.238095238095238</v>
      </c>
    </row>
    <row r="78" spans="2:8" ht="12.75">
      <c r="B78" s="13" t="s">
        <v>42</v>
      </c>
      <c r="C78" s="3">
        <f>SUM(E78,G78)</f>
        <v>32</v>
      </c>
      <c r="D78" s="8">
        <f>SUM(F78,H78)</f>
        <v>27</v>
      </c>
      <c r="E78" s="7">
        <v>10</v>
      </c>
      <c r="F78" s="8">
        <v>6</v>
      </c>
      <c r="G78" s="7">
        <v>22</v>
      </c>
      <c r="H78" s="3">
        <v>21</v>
      </c>
    </row>
    <row r="79" spans="2:8" ht="12.75">
      <c r="B79" s="23" t="s">
        <v>39</v>
      </c>
      <c r="C79" s="102"/>
      <c r="D79" s="102"/>
      <c r="E79" s="102"/>
      <c r="F79" s="102"/>
      <c r="G79" s="102"/>
      <c r="H79" s="103"/>
    </row>
    <row r="80" spans="2:8" ht="12.75">
      <c r="B80" s="3" t="s">
        <v>3</v>
      </c>
      <c r="C80" s="18">
        <f>SUM(E80,G80)</f>
        <v>33</v>
      </c>
      <c r="D80" s="30">
        <f>SUM(F80,H80)</f>
        <v>23</v>
      </c>
      <c r="E80" s="28">
        <v>10</v>
      </c>
      <c r="F80" s="30">
        <v>5</v>
      </c>
      <c r="G80" s="28">
        <v>23</v>
      </c>
      <c r="H80" s="46">
        <v>18</v>
      </c>
    </row>
    <row r="81" spans="2:8" ht="12.75">
      <c r="B81" s="13" t="s">
        <v>42</v>
      </c>
      <c r="C81" s="18">
        <f>SUM(E81,G81)</f>
        <v>33</v>
      </c>
      <c r="D81" s="30">
        <f>SUM(F81,H81)</f>
        <v>27</v>
      </c>
      <c r="E81" s="28">
        <f>E$75</f>
        <v>10</v>
      </c>
      <c r="F81" s="30">
        <f>F$75</f>
        <v>6</v>
      </c>
      <c r="G81" s="28">
        <f>G$75</f>
        <v>23</v>
      </c>
      <c r="H81" s="18">
        <f>H$75</f>
        <v>21</v>
      </c>
    </row>
    <row r="82" spans="2:8" ht="12.75">
      <c r="B82" s="4" t="s">
        <v>4</v>
      </c>
      <c r="C82" s="18">
        <f>C80/C81*100</f>
        <v>100</v>
      </c>
      <c r="D82" s="31">
        <f>D80/D81*100</f>
        <v>85.18518518518519</v>
      </c>
      <c r="E82" s="28">
        <f>E80/E$81*100</f>
        <v>100</v>
      </c>
      <c r="F82" s="31">
        <f>F80/F$81*100</f>
        <v>83.33333333333334</v>
      </c>
      <c r="G82" s="28">
        <f>G80/G$81*100</f>
        <v>100</v>
      </c>
      <c r="H82" s="19">
        <f>H80/H$81*100</f>
        <v>85.71428571428571</v>
      </c>
    </row>
    <row r="83" spans="2:8" ht="12.75">
      <c r="B83" s="3" t="s">
        <v>5</v>
      </c>
      <c r="C83" s="14" t="str">
        <f aca="true" t="shared" si="11" ref="C83:H83">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90 to 100</v>
      </c>
      <c r="D83" s="27" t="str">
        <f t="shared" si="11"/>
        <v>68 to 94</v>
      </c>
      <c r="E83" s="26" t="str">
        <f t="shared" si="11"/>
        <v>72 to 100</v>
      </c>
      <c r="F83" s="27" t="str">
        <f t="shared" si="11"/>
        <v>44 to 97</v>
      </c>
      <c r="G83" s="26" t="str">
        <f t="shared" si="11"/>
        <v>86 to 100</v>
      </c>
      <c r="H83" s="14" t="str">
        <f t="shared" si="11"/>
        <v>65 to 95</v>
      </c>
    </row>
    <row r="84" spans="2:8" ht="25.5">
      <c r="B84" s="23" t="s">
        <v>40</v>
      </c>
      <c r="C84" s="102"/>
      <c r="D84" s="102"/>
      <c r="E84" s="102"/>
      <c r="F84" s="102"/>
      <c r="G84" s="102"/>
      <c r="H84" s="103"/>
    </row>
    <row r="85" spans="2:8" ht="12.75">
      <c r="B85" s="3" t="s">
        <v>6</v>
      </c>
      <c r="C85" s="14">
        <v>6.90625</v>
      </c>
      <c r="D85" s="27">
        <v>5.956521739130435</v>
      </c>
      <c r="E85" s="26">
        <v>9.7</v>
      </c>
      <c r="F85" s="27">
        <v>5.2</v>
      </c>
      <c r="G85" s="26">
        <v>5.636363636363637</v>
      </c>
      <c r="H85" s="14">
        <v>6.166666666666667</v>
      </c>
    </row>
    <row r="86" spans="2:8" ht="12.75">
      <c r="B86" s="13" t="s">
        <v>7</v>
      </c>
      <c r="C86" s="18">
        <f>MIN(E86,G86)</f>
        <v>0</v>
      </c>
      <c r="D86" s="30">
        <f>MIN(F86,H86)</f>
        <v>1</v>
      </c>
      <c r="E86" s="28">
        <v>0</v>
      </c>
      <c r="F86" s="30">
        <v>1</v>
      </c>
      <c r="G86" s="28">
        <v>0</v>
      </c>
      <c r="H86" s="18">
        <v>1</v>
      </c>
    </row>
    <row r="87" spans="2:8" ht="12.75">
      <c r="B87" s="13" t="s">
        <v>8</v>
      </c>
      <c r="C87" s="18">
        <f>MAX(E87,G87)</f>
        <v>51</v>
      </c>
      <c r="D87" s="30">
        <f>MAX(F87,H87)</f>
        <v>23</v>
      </c>
      <c r="E87" s="28">
        <v>51</v>
      </c>
      <c r="F87" s="30">
        <v>13</v>
      </c>
      <c r="G87" s="28">
        <v>23</v>
      </c>
      <c r="H87" s="18">
        <v>23</v>
      </c>
    </row>
    <row r="88" spans="2:8" ht="12.75">
      <c r="B88" s="3" t="s">
        <v>42</v>
      </c>
      <c r="C88" s="19">
        <f>SUM(E88,G88)</f>
        <v>32</v>
      </c>
      <c r="D88" s="31">
        <f>SUM(F88,H88)</f>
        <v>23</v>
      </c>
      <c r="E88" s="29">
        <v>10</v>
      </c>
      <c r="F88" s="31">
        <v>5</v>
      </c>
      <c r="G88" s="29">
        <v>22</v>
      </c>
      <c r="H88" s="47">
        <v>18</v>
      </c>
    </row>
  </sheetData>
  <mergeCells count="25">
    <mergeCell ref="B1:H1"/>
    <mergeCell ref="C79:H79"/>
    <mergeCell ref="C73:H73"/>
    <mergeCell ref="C76:H76"/>
    <mergeCell ref="C42:H42"/>
    <mergeCell ref="C45:H45"/>
    <mergeCell ref="C50:H50"/>
    <mergeCell ref="C58:H58"/>
    <mergeCell ref="C25:H25"/>
    <mergeCell ref="C29:H29"/>
    <mergeCell ref="C84:H84"/>
    <mergeCell ref="C63:H63"/>
    <mergeCell ref="C71:D71"/>
    <mergeCell ref="E71:F71"/>
    <mergeCell ref="G71:H71"/>
    <mergeCell ref="C33:H33"/>
    <mergeCell ref="C37:H37"/>
    <mergeCell ref="C11:H11"/>
    <mergeCell ref="C14:H14"/>
    <mergeCell ref="C17:H17"/>
    <mergeCell ref="C21:H21"/>
    <mergeCell ref="C2:D2"/>
    <mergeCell ref="E3:F3"/>
    <mergeCell ref="G3:H3"/>
    <mergeCell ref="C3:D3"/>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14.xml><?xml version="1.0" encoding="utf-8"?>
<worksheet xmlns="http://schemas.openxmlformats.org/spreadsheetml/2006/main" xmlns:r="http://schemas.openxmlformats.org/officeDocument/2006/relationships">
  <dimension ref="B1:H88"/>
  <sheetViews>
    <sheetView workbookViewId="0" topLeftCell="A1">
      <pane ySplit="4" topLeftCell="BM5" activePane="bottomLeft" state="frozen"/>
      <selection pane="topLeft" activeCell="A4" sqref="A4"/>
      <selection pane="bottomLeft" activeCell="A5" sqref="A5"/>
    </sheetView>
  </sheetViews>
  <sheetFormatPr defaultColWidth="9.140625" defaultRowHeight="12.75"/>
  <cols>
    <col min="1" max="1" width="1.7109375" style="0" customWidth="1"/>
    <col min="2" max="2" width="52.140625" style="0" customWidth="1"/>
    <col min="3" max="8" width="12.7109375" style="0" customWidth="1"/>
  </cols>
  <sheetData>
    <row r="1" spans="2:8" ht="13.5" thickBot="1">
      <c r="B1" s="92" t="s">
        <v>105</v>
      </c>
      <c r="C1" s="92"/>
      <c r="D1" s="92"/>
      <c r="E1" s="92"/>
      <c r="F1" s="92"/>
      <c r="G1" s="92"/>
      <c r="H1" s="92"/>
    </row>
    <row r="2" spans="2:4" ht="13.5" thickTop="1">
      <c r="B2" s="1" t="s">
        <v>87</v>
      </c>
      <c r="C2" s="106" t="s">
        <v>51</v>
      </c>
      <c r="D2" s="106"/>
    </row>
    <row r="3" spans="2:8" ht="39.75" customHeight="1">
      <c r="B3" s="32" t="s">
        <v>21</v>
      </c>
      <c r="C3" s="107" t="s">
        <v>17</v>
      </c>
      <c r="D3" s="104"/>
      <c r="E3" s="104" t="s">
        <v>88</v>
      </c>
      <c r="F3" s="104"/>
      <c r="G3" s="104" t="s">
        <v>89</v>
      </c>
      <c r="H3" s="105"/>
    </row>
    <row r="4" spans="2:8" s="40" customFormat="1" ht="34.5" customHeight="1">
      <c r="B4" s="36"/>
      <c r="C4" s="37">
        <v>2008</v>
      </c>
      <c r="D4" s="38">
        <v>2009</v>
      </c>
      <c r="E4" s="39">
        <v>2008</v>
      </c>
      <c r="F4" s="38">
        <v>2009</v>
      </c>
      <c r="G4" s="39">
        <v>2008</v>
      </c>
      <c r="H4" s="37">
        <v>2009</v>
      </c>
    </row>
    <row r="5" spans="2:8" ht="12.75">
      <c r="B5" s="5" t="s">
        <v>22</v>
      </c>
      <c r="C5" s="3">
        <f aca="true" t="shared" si="0" ref="C5:D10">SUM(E5,G5)</f>
        <v>446</v>
      </c>
      <c r="D5" s="8">
        <f t="shared" si="0"/>
        <v>345</v>
      </c>
      <c r="E5" s="7">
        <v>302</v>
      </c>
      <c r="F5" s="8">
        <v>226</v>
      </c>
      <c r="G5" s="7">
        <v>144</v>
      </c>
      <c r="H5" s="3">
        <v>119</v>
      </c>
    </row>
    <row r="6" spans="2:8" ht="12.75">
      <c r="B6" s="3" t="s">
        <v>23</v>
      </c>
      <c r="C6" s="3">
        <f t="shared" si="0"/>
        <v>83</v>
      </c>
      <c r="D6" s="8">
        <f t="shared" si="0"/>
        <v>77</v>
      </c>
      <c r="E6" s="7">
        <v>48</v>
      </c>
      <c r="F6" s="8">
        <v>34</v>
      </c>
      <c r="G6" s="7">
        <v>35</v>
      </c>
      <c r="H6" s="3">
        <v>43</v>
      </c>
    </row>
    <row r="7" spans="2:8" ht="12.75">
      <c r="B7" s="3" t="s">
        <v>0</v>
      </c>
      <c r="C7" s="3">
        <f t="shared" si="0"/>
        <v>105</v>
      </c>
      <c r="D7" s="8">
        <f t="shared" si="0"/>
        <v>94</v>
      </c>
      <c r="E7" s="7">
        <v>53</v>
      </c>
      <c r="F7" s="8">
        <v>55</v>
      </c>
      <c r="G7" s="7">
        <v>52</v>
      </c>
      <c r="H7" s="3">
        <v>39</v>
      </c>
    </row>
    <row r="8" spans="2:8" ht="12.75">
      <c r="B8" s="3" t="s">
        <v>1</v>
      </c>
      <c r="C8" s="3">
        <f t="shared" si="0"/>
        <v>9</v>
      </c>
      <c r="D8" s="8">
        <f t="shared" si="0"/>
        <v>3</v>
      </c>
      <c r="E8" s="7">
        <v>9</v>
      </c>
      <c r="F8" s="8">
        <v>3</v>
      </c>
      <c r="G8" s="7">
        <v>0</v>
      </c>
      <c r="H8" s="3">
        <v>0</v>
      </c>
    </row>
    <row r="9" spans="2:8" ht="12.75">
      <c r="B9" s="3" t="s">
        <v>2</v>
      </c>
      <c r="C9" s="3">
        <f t="shared" si="0"/>
        <v>23</v>
      </c>
      <c r="D9" s="8">
        <f t="shared" si="0"/>
        <v>9</v>
      </c>
      <c r="E9" s="7">
        <v>16</v>
      </c>
      <c r="F9" s="8">
        <v>9</v>
      </c>
      <c r="G9" s="7">
        <v>7</v>
      </c>
      <c r="H9" s="3">
        <v>0</v>
      </c>
    </row>
    <row r="10" spans="2:8" ht="25.5">
      <c r="B10" s="65" t="s">
        <v>109</v>
      </c>
      <c r="C10" s="41">
        <f t="shared" si="0"/>
        <v>220</v>
      </c>
      <c r="D10" s="66">
        <f t="shared" si="0"/>
        <v>183</v>
      </c>
      <c r="E10" s="67">
        <v>126</v>
      </c>
      <c r="F10" s="66">
        <v>101</v>
      </c>
      <c r="G10" s="67">
        <v>94</v>
      </c>
      <c r="H10" s="41">
        <v>82</v>
      </c>
    </row>
    <row r="11" spans="2:8" ht="12.75">
      <c r="B11" s="23" t="s">
        <v>24</v>
      </c>
      <c r="C11" s="102"/>
      <c r="D11" s="102"/>
      <c r="E11" s="102"/>
      <c r="F11" s="102"/>
      <c r="G11" s="102"/>
      <c r="H11" s="103"/>
    </row>
    <row r="12" spans="2:8" ht="12.75">
      <c r="B12" s="3" t="s">
        <v>6</v>
      </c>
      <c r="C12" s="14">
        <v>1.552511415525114</v>
      </c>
      <c r="D12" s="27">
        <v>1.5414364640883977</v>
      </c>
      <c r="E12" s="26">
        <v>2.376</v>
      </c>
      <c r="F12" s="27">
        <v>1.881188118811881</v>
      </c>
      <c r="G12" s="26">
        <v>0.4574468085106383</v>
      </c>
      <c r="H12" s="14">
        <v>1.1125</v>
      </c>
    </row>
    <row r="13" spans="2:8" ht="12.75">
      <c r="B13" s="13" t="s">
        <v>42</v>
      </c>
      <c r="C13" s="3">
        <f>SUM(E13,G13)</f>
        <v>219</v>
      </c>
      <c r="D13" s="8">
        <f>SUM(F13,H13)</f>
        <v>181</v>
      </c>
      <c r="E13" s="7">
        <v>125</v>
      </c>
      <c r="F13" s="8">
        <v>101</v>
      </c>
      <c r="G13" s="7">
        <v>94</v>
      </c>
      <c r="H13" s="3">
        <v>80</v>
      </c>
    </row>
    <row r="14" spans="2:8" ht="25.5">
      <c r="B14" s="23" t="s">
        <v>25</v>
      </c>
      <c r="C14" s="102"/>
      <c r="D14" s="102"/>
      <c r="E14" s="102"/>
      <c r="F14" s="102"/>
      <c r="G14" s="102"/>
      <c r="H14" s="103"/>
    </row>
    <row r="15" spans="2:8" ht="12.75">
      <c r="B15" s="3" t="s">
        <v>6</v>
      </c>
      <c r="C15" s="14">
        <v>8.986301369863014</v>
      </c>
      <c r="D15" s="27">
        <v>8.527472527472527</v>
      </c>
      <c r="E15" s="26">
        <v>10.632</v>
      </c>
      <c r="F15" s="27">
        <v>11.207920792079207</v>
      </c>
      <c r="G15" s="26">
        <v>6.797872340425532</v>
      </c>
      <c r="H15" s="14">
        <v>5.185185185185185</v>
      </c>
    </row>
    <row r="16" spans="2:8" ht="12.75">
      <c r="B16" s="3" t="s">
        <v>42</v>
      </c>
      <c r="C16" s="3">
        <f>SUM(E16,G16)</f>
        <v>219</v>
      </c>
      <c r="D16" s="8">
        <f>SUM(F16,H16)</f>
        <v>182</v>
      </c>
      <c r="E16" s="7">
        <v>125</v>
      </c>
      <c r="F16" s="8">
        <v>101</v>
      </c>
      <c r="G16" s="7">
        <v>94</v>
      </c>
      <c r="H16" s="3">
        <v>81</v>
      </c>
    </row>
    <row r="17" spans="2:8" ht="25.5">
      <c r="B17" s="23" t="s">
        <v>26</v>
      </c>
      <c r="C17" s="102"/>
      <c r="D17" s="102"/>
      <c r="E17" s="102"/>
      <c r="F17" s="102"/>
      <c r="G17" s="102"/>
      <c r="H17" s="103"/>
    </row>
    <row r="18" spans="2:8" ht="12.75">
      <c r="B18" s="3" t="s">
        <v>3</v>
      </c>
      <c r="C18" s="3">
        <f>SUM(E18,G18)</f>
        <v>1</v>
      </c>
      <c r="D18" s="8">
        <f>SUM(F18,H18)</f>
        <v>0</v>
      </c>
      <c r="E18" s="7">
        <v>0</v>
      </c>
      <c r="F18" s="8">
        <v>0</v>
      </c>
      <c r="G18" s="7">
        <v>1</v>
      </c>
      <c r="H18" s="3">
        <v>0</v>
      </c>
    </row>
    <row r="19" spans="2:8" ht="12.75">
      <c r="B19" s="4" t="s">
        <v>4</v>
      </c>
      <c r="C19" s="19">
        <f>C18/C10*100</f>
        <v>0.45454545454545453</v>
      </c>
      <c r="D19" s="31">
        <f>D18/D10*100</f>
        <v>0</v>
      </c>
      <c r="E19" s="29">
        <f>E18/E$10*100</f>
        <v>0</v>
      </c>
      <c r="F19" s="31">
        <f>F18/F$10*100</f>
        <v>0</v>
      </c>
      <c r="G19" s="29">
        <f>G18/G$10*100</f>
        <v>1.0638297872340425</v>
      </c>
      <c r="H19" s="19">
        <f>H18/H$10*100</f>
        <v>0</v>
      </c>
    </row>
    <row r="20" spans="2:8" ht="12.75">
      <c r="B20" s="3" t="s">
        <v>5</v>
      </c>
      <c r="C20" s="7" t="str">
        <f aca="true" t="shared" si="1" ref="C20:H20">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0 to 3</v>
      </c>
      <c r="D20" s="8" t="str">
        <f t="shared" si="1"/>
        <v>0 to 2</v>
      </c>
      <c r="E20" s="7" t="str">
        <f t="shared" si="1"/>
        <v>0 to 3</v>
      </c>
      <c r="F20" s="8" t="str">
        <f t="shared" si="1"/>
        <v>0 to 4</v>
      </c>
      <c r="G20" s="7" t="str">
        <f t="shared" si="1"/>
        <v>0 to 6</v>
      </c>
      <c r="H20" s="3" t="str">
        <f t="shared" si="1"/>
        <v>0 to 4</v>
      </c>
    </row>
    <row r="21" spans="2:8" ht="25.5">
      <c r="B21" s="23" t="s">
        <v>27</v>
      </c>
      <c r="C21" s="102"/>
      <c r="D21" s="102"/>
      <c r="E21" s="102"/>
      <c r="F21" s="102"/>
      <c r="G21" s="102"/>
      <c r="H21" s="103"/>
    </row>
    <row r="22" spans="2:8" ht="12.75">
      <c r="B22" s="3" t="s">
        <v>3</v>
      </c>
      <c r="C22" s="3">
        <f>SUM(E22,G22)</f>
        <v>11</v>
      </c>
      <c r="D22" s="8">
        <f>SUM(F22,H22)</f>
        <v>14</v>
      </c>
      <c r="E22" s="7">
        <v>2</v>
      </c>
      <c r="F22" s="8">
        <v>3</v>
      </c>
      <c r="G22" s="7">
        <v>9</v>
      </c>
      <c r="H22" s="3">
        <v>11</v>
      </c>
    </row>
    <row r="23" spans="2:8" ht="12.75">
      <c r="B23" s="4" t="s">
        <v>4</v>
      </c>
      <c r="C23" s="19">
        <f>C22/C10*100</f>
        <v>5</v>
      </c>
      <c r="D23" s="31">
        <f>D22/D10*100</f>
        <v>7.650273224043716</v>
      </c>
      <c r="E23" s="29">
        <f>E22/E$10*100</f>
        <v>1.5873015873015872</v>
      </c>
      <c r="F23" s="31">
        <f>F22/F$10*100</f>
        <v>2.9702970297029703</v>
      </c>
      <c r="G23" s="29">
        <f>G22/G$10*100</f>
        <v>9.574468085106384</v>
      </c>
      <c r="H23" s="19">
        <f>H22/H$10*100</f>
        <v>13.414634146341465</v>
      </c>
    </row>
    <row r="24" spans="2:8" ht="12.75">
      <c r="B24" s="3" t="s">
        <v>5</v>
      </c>
      <c r="C24" s="3" t="str">
        <f aca="true" t="shared" si="2" ref="C24:H24">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3 to 9</v>
      </c>
      <c r="D24" s="8" t="str">
        <f t="shared" si="2"/>
        <v>5 to 12</v>
      </c>
      <c r="E24" s="7" t="str">
        <f t="shared" si="2"/>
        <v>0 to 6</v>
      </c>
      <c r="F24" s="8" t="str">
        <f t="shared" si="2"/>
        <v>1 to 8</v>
      </c>
      <c r="G24" s="7" t="str">
        <f t="shared" si="2"/>
        <v>5 to 17</v>
      </c>
      <c r="H24" s="3" t="str">
        <f t="shared" si="2"/>
        <v>8 to 22</v>
      </c>
    </row>
    <row r="25" spans="2:8" ht="25.5">
      <c r="B25" s="23" t="s">
        <v>28</v>
      </c>
      <c r="C25" s="102"/>
      <c r="D25" s="102"/>
      <c r="E25" s="102"/>
      <c r="F25" s="102"/>
      <c r="G25" s="102"/>
      <c r="H25" s="103"/>
    </row>
    <row r="26" spans="2:8" ht="12.75">
      <c r="B26" s="3" t="s">
        <v>3</v>
      </c>
      <c r="C26" s="3">
        <f>SUM(E26,G26)</f>
        <v>12</v>
      </c>
      <c r="D26" s="8">
        <f>SUM(F26,H26)</f>
        <v>14</v>
      </c>
      <c r="E26" s="7">
        <v>3</v>
      </c>
      <c r="F26" s="8">
        <v>3</v>
      </c>
      <c r="G26" s="7">
        <v>9</v>
      </c>
      <c r="H26" s="3">
        <v>11</v>
      </c>
    </row>
    <row r="27" spans="2:8" ht="12.75">
      <c r="B27" s="4" t="s">
        <v>4</v>
      </c>
      <c r="C27" s="19">
        <f>C26/C10*100</f>
        <v>5.454545454545454</v>
      </c>
      <c r="D27" s="31">
        <f>D26/D10*100</f>
        <v>7.650273224043716</v>
      </c>
      <c r="E27" s="29">
        <f>E26/E$10*100</f>
        <v>2.380952380952381</v>
      </c>
      <c r="F27" s="31">
        <f>F26/F$10*100</f>
        <v>2.9702970297029703</v>
      </c>
      <c r="G27" s="29">
        <f>G26/G$10*100</f>
        <v>9.574468085106384</v>
      </c>
      <c r="H27" s="19">
        <f>H26/H$10*100</f>
        <v>13.414634146341465</v>
      </c>
    </row>
    <row r="28" spans="2:8" ht="12.75">
      <c r="B28" s="3" t="s">
        <v>5</v>
      </c>
      <c r="C28" s="3" t="str">
        <f aca="true" t="shared" si="3" ref="C28:H28">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3 to 9</v>
      </c>
      <c r="D28" s="8" t="str">
        <f t="shared" si="3"/>
        <v>5 to 12</v>
      </c>
      <c r="E28" s="7" t="str">
        <f t="shared" si="3"/>
        <v>1 to 7</v>
      </c>
      <c r="F28" s="8" t="str">
        <f t="shared" si="3"/>
        <v>1 to 8</v>
      </c>
      <c r="G28" s="7" t="str">
        <f t="shared" si="3"/>
        <v>5 to 17</v>
      </c>
      <c r="H28" s="3" t="str">
        <f t="shared" si="3"/>
        <v>8 to 22</v>
      </c>
    </row>
    <row r="29" spans="2:8" ht="25.5">
      <c r="B29" s="23" t="s">
        <v>29</v>
      </c>
      <c r="C29" s="102"/>
      <c r="D29" s="102"/>
      <c r="E29" s="102"/>
      <c r="F29" s="102"/>
      <c r="G29" s="102"/>
      <c r="H29" s="103"/>
    </row>
    <row r="30" spans="2:8" ht="12.75">
      <c r="B30" s="3" t="s">
        <v>3</v>
      </c>
      <c r="C30" s="3">
        <f>SUM(E30,G30)</f>
        <v>23</v>
      </c>
      <c r="D30" s="8">
        <f>SUM(F30,H30)</f>
        <v>21</v>
      </c>
      <c r="E30" s="7">
        <v>13</v>
      </c>
      <c r="F30" s="8">
        <v>8</v>
      </c>
      <c r="G30" s="7">
        <v>10</v>
      </c>
      <c r="H30" s="3">
        <v>13</v>
      </c>
    </row>
    <row r="31" spans="2:8" ht="12.75">
      <c r="B31" s="4" t="s">
        <v>4</v>
      </c>
      <c r="C31" s="19">
        <f>C30/C10*100</f>
        <v>10.454545454545453</v>
      </c>
      <c r="D31" s="31">
        <f>D30/D10*100</f>
        <v>11.475409836065573</v>
      </c>
      <c r="E31" s="29">
        <f>E30/E$10*100</f>
        <v>10.317460317460316</v>
      </c>
      <c r="F31" s="31">
        <f>F30/F$10*100</f>
        <v>7.920792079207921</v>
      </c>
      <c r="G31" s="29">
        <f>G30/G$10*100</f>
        <v>10.638297872340425</v>
      </c>
      <c r="H31" s="19">
        <f>H30/H$10*100</f>
        <v>15.853658536585366</v>
      </c>
    </row>
    <row r="32" spans="2:8" ht="12.75">
      <c r="B32" s="3" t="s">
        <v>5</v>
      </c>
      <c r="C32" s="3" t="str">
        <f aca="true" t="shared" si="4" ref="C32:H32">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7 to 15</v>
      </c>
      <c r="D32" s="8" t="str">
        <f t="shared" si="4"/>
        <v>8 to 17</v>
      </c>
      <c r="E32" s="7" t="str">
        <f t="shared" si="4"/>
        <v>6 to 17</v>
      </c>
      <c r="F32" s="8" t="str">
        <f t="shared" si="4"/>
        <v>4 to 15</v>
      </c>
      <c r="G32" s="7" t="str">
        <f t="shared" si="4"/>
        <v>6 to 18</v>
      </c>
      <c r="H32" s="3" t="str">
        <f t="shared" si="4"/>
        <v>10 to 25</v>
      </c>
    </row>
    <row r="33" spans="2:8" ht="25.5">
      <c r="B33" s="23" t="s">
        <v>124</v>
      </c>
      <c r="C33" s="102"/>
      <c r="D33" s="102"/>
      <c r="E33" s="102"/>
      <c r="F33" s="102"/>
      <c r="G33" s="102"/>
      <c r="H33" s="103"/>
    </row>
    <row r="34" spans="2:8" ht="12.75">
      <c r="B34" s="3" t="s">
        <v>3</v>
      </c>
      <c r="C34" s="3">
        <f>SUM(E34,G34)</f>
        <v>147</v>
      </c>
      <c r="D34" s="8">
        <f>SUM(F34,H34)</f>
        <v>126</v>
      </c>
      <c r="E34" s="7">
        <v>69</v>
      </c>
      <c r="F34" s="8">
        <v>51</v>
      </c>
      <c r="G34" s="7">
        <v>78</v>
      </c>
      <c r="H34" s="3">
        <v>75</v>
      </c>
    </row>
    <row r="35" spans="2:8" ht="12.75">
      <c r="B35" s="4" t="s">
        <v>91</v>
      </c>
      <c r="C35" s="19">
        <f>C34/C10*100</f>
        <v>66.81818181818183</v>
      </c>
      <c r="D35" s="31">
        <f>D34/D10*100</f>
        <v>68.85245901639344</v>
      </c>
      <c r="E35" s="29">
        <f>E34/E$10*100</f>
        <v>54.761904761904766</v>
      </c>
      <c r="F35" s="31">
        <f>F34/F$10*100</f>
        <v>50.495049504950494</v>
      </c>
      <c r="G35" s="29">
        <f>G34/G$10*100</f>
        <v>82.97872340425532</v>
      </c>
      <c r="H35" s="19">
        <f>H34/H$10*100</f>
        <v>91.46341463414635</v>
      </c>
    </row>
    <row r="36" spans="2:8" ht="12.75">
      <c r="B36" s="3" t="s">
        <v>5</v>
      </c>
      <c r="C36" s="3" t="str">
        <f aca="true" t="shared" si="5" ref="C36:H36">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60 to 73</v>
      </c>
      <c r="D36" s="8" t="str">
        <f t="shared" si="5"/>
        <v>62 to 75</v>
      </c>
      <c r="E36" s="7" t="str">
        <f t="shared" si="5"/>
        <v>46 to 63</v>
      </c>
      <c r="F36" s="8" t="str">
        <f t="shared" si="5"/>
        <v>41 to 60</v>
      </c>
      <c r="G36" s="7" t="str">
        <f t="shared" si="5"/>
        <v>74 to 89</v>
      </c>
      <c r="H36" s="3" t="str">
        <f t="shared" si="5"/>
        <v>83 to 96</v>
      </c>
    </row>
    <row r="37" spans="2:8" ht="12.75">
      <c r="B37" s="23" t="s">
        <v>30</v>
      </c>
      <c r="C37" s="102"/>
      <c r="D37" s="102"/>
      <c r="E37" s="102"/>
      <c r="F37" s="102"/>
      <c r="G37" s="102"/>
      <c r="H37" s="103"/>
    </row>
    <row r="38" spans="2:8" ht="12.75">
      <c r="B38" s="3" t="s">
        <v>3</v>
      </c>
      <c r="C38" s="3">
        <f>SUM(E38,G38)</f>
        <v>173</v>
      </c>
      <c r="D38" s="8">
        <f>SUM(F38,H38)</f>
        <v>159</v>
      </c>
      <c r="E38" s="7">
        <v>80</v>
      </c>
      <c r="F38" s="8">
        <v>80</v>
      </c>
      <c r="G38" s="7">
        <v>93</v>
      </c>
      <c r="H38" s="3">
        <v>79</v>
      </c>
    </row>
    <row r="39" spans="2:8" ht="12.75">
      <c r="B39" s="13" t="s">
        <v>42</v>
      </c>
      <c r="C39" s="3">
        <f>SUM(E39,G39)</f>
        <v>220</v>
      </c>
      <c r="D39" s="8">
        <f>SUM(F39,H39)</f>
        <v>183</v>
      </c>
      <c r="E39" s="7">
        <f>E$10</f>
        <v>126</v>
      </c>
      <c r="F39" s="8">
        <f>F$10</f>
        <v>101</v>
      </c>
      <c r="G39" s="7">
        <f>G$10</f>
        <v>94</v>
      </c>
      <c r="H39" s="3">
        <f>H$10</f>
        <v>82</v>
      </c>
    </row>
    <row r="40" spans="2:8" ht="12.75">
      <c r="B40" s="4" t="s">
        <v>4</v>
      </c>
      <c r="C40" s="19">
        <f aca="true" t="shared" si="6" ref="C40:H40">C38/C39*100</f>
        <v>78.63636363636364</v>
      </c>
      <c r="D40" s="31">
        <f t="shared" si="6"/>
        <v>86.88524590163934</v>
      </c>
      <c r="E40" s="29">
        <f t="shared" si="6"/>
        <v>63.49206349206349</v>
      </c>
      <c r="F40" s="31">
        <f t="shared" si="6"/>
        <v>79.20792079207921</v>
      </c>
      <c r="G40" s="29">
        <f t="shared" si="6"/>
        <v>98.93617021276596</v>
      </c>
      <c r="H40" s="19">
        <f t="shared" si="6"/>
        <v>96.34146341463415</v>
      </c>
    </row>
    <row r="41" spans="2:8" ht="12.75">
      <c r="B41" s="3" t="s">
        <v>5</v>
      </c>
      <c r="C41" s="3" t="str">
        <f aca="true" t="shared" si="7" ref="C41:H41">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73 to 84</v>
      </c>
      <c r="D41" s="8" t="str">
        <f t="shared" si="7"/>
        <v>81 to 91</v>
      </c>
      <c r="E41" s="7" t="str">
        <f t="shared" si="7"/>
        <v>55 to 71</v>
      </c>
      <c r="F41" s="8" t="str">
        <f t="shared" si="7"/>
        <v>70 to 86</v>
      </c>
      <c r="G41" s="7" t="str">
        <f t="shared" si="7"/>
        <v>94 to 100</v>
      </c>
      <c r="H41" s="3" t="str">
        <f t="shared" si="7"/>
        <v>90 to 99</v>
      </c>
    </row>
    <row r="42" spans="2:8" ht="25.5">
      <c r="B42" s="23" t="s">
        <v>31</v>
      </c>
      <c r="C42" s="102"/>
      <c r="D42" s="102"/>
      <c r="E42" s="102"/>
      <c r="F42" s="102"/>
      <c r="G42" s="102"/>
      <c r="H42" s="103"/>
    </row>
    <row r="43" spans="2:8" ht="12.75">
      <c r="B43" s="3" t="s">
        <v>6</v>
      </c>
      <c r="C43" s="14">
        <v>11.07843137254902</v>
      </c>
      <c r="D43" s="27">
        <v>8.881118881118882</v>
      </c>
      <c r="E43" s="26">
        <v>21.942028985507246</v>
      </c>
      <c r="F43" s="27">
        <v>16.08823529411765</v>
      </c>
      <c r="G43" s="26">
        <v>2.1547619047619047</v>
      </c>
      <c r="H43" s="14">
        <v>2.3466666666666667</v>
      </c>
    </row>
    <row r="44" spans="2:8" ht="12.75">
      <c r="B44" s="3" t="s">
        <v>42</v>
      </c>
      <c r="C44" s="3">
        <f>SUM(E44,G44)</f>
        <v>153</v>
      </c>
      <c r="D44" s="8">
        <f>SUM(F44,H44)</f>
        <v>143</v>
      </c>
      <c r="E44" s="7">
        <v>69</v>
      </c>
      <c r="F44" s="8">
        <v>68</v>
      </c>
      <c r="G44" s="7">
        <v>84</v>
      </c>
      <c r="H44" s="3">
        <v>75</v>
      </c>
    </row>
    <row r="45" spans="2:8" ht="25.5">
      <c r="B45" s="23" t="s">
        <v>32</v>
      </c>
      <c r="C45" s="102"/>
      <c r="D45" s="102"/>
      <c r="E45" s="102"/>
      <c r="F45" s="102"/>
      <c r="G45" s="102"/>
      <c r="H45" s="103"/>
    </row>
    <row r="46" spans="2:8" ht="12.75">
      <c r="B46" s="3" t="s">
        <v>3</v>
      </c>
      <c r="C46" s="3">
        <f>SUM(E46,G46)</f>
        <v>85</v>
      </c>
      <c r="D46" s="8">
        <f>SUM(F46,H46)</f>
        <v>84</v>
      </c>
      <c r="E46" s="7">
        <v>14</v>
      </c>
      <c r="F46" s="8">
        <v>15</v>
      </c>
      <c r="G46" s="7">
        <v>71</v>
      </c>
      <c r="H46" s="3">
        <v>69</v>
      </c>
    </row>
    <row r="47" spans="2:8" ht="12.75">
      <c r="B47" s="13" t="s">
        <v>42</v>
      </c>
      <c r="C47" s="3">
        <f>SUM(E47,G47)</f>
        <v>220</v>
      </c>
      <c r="D47" s="8">
        <f>SUM(F47,H47)</f>
        <v>183</v>
      </c>
      <c r="E47" s="7">
        <f>E$10</f>
        <v>126</v>
      </c>
      <c r="F47" s="8">
        <f>F$10</f>
        <v>101</v>
      </c>
      <c r="G47" s="7">
        <f>G$10</f>
        <v>94</v>
      </c>
      <c r="H47" s="3">
        <f>H$10</f>
        <v>82</v>
      </c>
    </row>
    <row r="48" spans="2:8" ht="12.75">
      <c r="B48" s="4" t="s">
        <v>4</v>
      </c>
      <c r="C48" s="19">
        <f aca="true" t="shared" si="8" ref="C48:H48">C46/C47*100</f>
        <v>38.63636363636363</v>
      </c>
      <c r="D48" s="31">
        <f t="shared" si="8"/>
        <v>45.90163934426229</v>
      </c>
      <c r="E48" s="29">
        <f t="shared" si="8"/>
        <v>11.11111111111111</v>
      </c>
      <c r="F48" s="31">
        <f t="shared" si="8"/>
        <v>14.85148514851485</v>
      </c>
      <c r="G48" s="29">
        <f t="shared" si="8"/>
        <v>75.53191489361703</v>
      </c>
      <c r="H48" s="19">
        <f t="shared" si="8"/>
        <v>84.14634146341463</v>
      </c>
    </row>
    <row r="49" spans="2:8" ht="12.75">
      <c r="B49" s="3" t="s">
        <v>5</v>
      </c>
      <c r="C49" s="3" t="str">
        <f aca="true" t="shared" si="9" ref="C49:H49">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32 to 45</v>
      </c>
      <c r="D49" s="8" t="str">
        <f t="shared" si="9"/>
        <v>39 to 53</v>
      </c>
      <c r="E49" s="7" t="str">
        <f t="shared" si="9"/>
        <v>7 to 18</v>
      </c>
      <c r="F49" s="8" t="str">
        <f t="shared" si="9"/>
        <v>9 to 23</v>
      </c>
      <c r="G49" s="7" t="str">
        <f t="shared" si="9"/>
        <v>66 to 83</v>
      </c>
      <c r="H49" s="3" t="str">
        <f t="shared" si="9"/>
        <v>75 to 90</v>
      </c>
    </row>
    <row r="50" spans="2:8" ht="25.5">
      <c r="B50" s="23" t="s">
        <v>33</v>
      </c>
      <c r="C50" s="102"/>
      <c r="D50" s="102"/>
      <c r="E50" s="102"/>
      <c r="F50" s="102"/>
      <c r="G50" s="102"/>
      <c r="H50" s="103"/>
    </row>
    <row r="51" spans="2:8" ht="12.75">
      <c r="B51" s="3" t="s">
        <v>6</v>
      </c>
      <c r="C51" s="14">
        <v>19.941176470588236</v>
      </c>
      <c r="D51" s="27">
        <v>17.16216216216216</v>
      </c>
      <c r="E51" s="26">
        <v>22.939393939393938</v>
      </c>
      <c r="F51" s="27">
        <v>16.83076923076923</v>
      </c>
      <c r="G51" s="26">
        <v>9.526315789473685</v>
      </c>
      <c r="H51" s="14">
        <v>19.555555555555557</v>
      </c>
    </row>
    <row r="52" spans="2:8" ht="12.75">
      <c r="B52" s="3" t="s">
        <v>7</v>
      </c>
      <c r="C52" s="3">
        <f>MIN(E52,G52)</f>
        <v>1</v>
      </c>
      <c r="D52" s="8">
        <f>MIN(F52,H52)</f>
        <v>1</v>
      </c>
      <c r="E52" s="7">
        <v>3</v>
      </c>
      <c r="F52" s="8">
        <v>1</v>
      </c>
      <c r="G52" s="7">
        <v>1</v>
      </c>
      <c r="H52" s="3">
        <v>1</v>
      </c>
    </row>
    <row r="53" spans="2:8" ht="12.75">
      <c r="B53" s="13" t="s">
        <v>8</v>
      </c>
      <c r="C53" s="3">
        <f>MAX(E53,G53)</f>
        <v>180</v>
      </c>
      <c r="D53" s="8">
        <f>MAX(F53,H53)</f>
        <v>71</v>
      </c>
      <c r="E53" s="7">
        <v>180</v>
      </c>
      <c r="F53" s="8">
        <v>63</v>
      </c>
      <c r="G53" s="7">
        <v>75</v>
      </c>
      <c r="H53" s="3">
        <v>71</v>
      </c>
    </row>
    <row r="54" spans="2:8" ht="12.75">
      <c r="B54" s="3" t="s">
        <v>42</v>
      </c>
      <c r="C54" s="3">
        <f>SUM(E54,G54)</f>
        <v>85</v>
      </c>
      <c r="D54" s="8">
        <f>SUM(F54,H54)</f>
        <v>74</v>
      </c>
      <c r="E54" s="7">
        <v>66</v>
      </c>
      <c r="F54" s="8">
        <v>65</v>
      </c>
      <c r="G54" s="7">
        <v>19</v>
      </c>
      <c r="H54" s="3">
        <v>9</v>
      </c>
    </row>
    <row r="55" spans="2:8" ht="38.25">
      <c r="B55" s="23" t="s">
        <v>34</v>
      </c>
      <c r="C55" s="20"/>
      <c r="D55" s="20"/>
      <c r="E55" s="34"/>
      <c r="F55" s="34"/>
      <c r="G55" s="34"/>
      <c r="H55" s="35"/>
    </row>
    <row r="56" spans="2:8" ht="12.75">
      <c r="B56" s="3" t="s">
        <v>6</v>
      </c>
      <c r="C56" s="14">
        <v>1.5384615384615385</v>
      </c>
      <c r="D56" s="27">
        <v>1.4777070063694266</v>
      </c>
      <c r="E56" s="26">
        <v>1.2040816326530612</v>
      </c>
      <c r="F56" s="27">
        <v>2.1904761904761907</v>
      </c>
      <c r="G56" s="26">
        <v>1.9285714285714286</v>
      </c>
      <c r="H56" s="14">
        <v>0.6575342465753424</v>
      </c>
    </row>
    <row r="57" spans="2:8" ht="12.75">
      <c r="B57" s="13" t="s">
        <v>42</v>
      </c>
      <c r="C57" s="3">
        <f>SUM(E57,G57)</f>
        <v>182</v>
      </c>
      <c r="D57" s="8">
        <f>SUM(F57,H57)</f>
        <v>157</v>
      </c>
      <c r="E57" s="7">
        <v>98</v>
      </c>
      <c r="F57" s="8">
        <v>84</v>
      </c>
      <c r="G57" s="7">
        <v>84</v>
      </c>
      <c r="H57" s="3">
        <v>73</v>
      </c>
    </row>
    <row r="58" spans="2:8" ht="25.5">
      <c r="B58" s="23" t="s">
        <v>35</v>
      </c>
      <c r="C58" s="102"/>
      <c r="D58" s="102"/>
      <c r="E58" s="102"/>
      <c r="F58" s="102"/>
      <c r="G58" s="102"/>
      <c r="H58" s="103"/>
    </row>
    <row r="59" spans="2:8" ht="12.75">
      <c r="B59" s="3" t="s">
        <v>3</v>
      </c>
      <c r="C59" s="3">
        <f>SUM(E59,G59)</f>
        <v>168</v>
      </c>
      <c r="D59" s="8">
        <f>SUM(F59,H59)</f>
        <v>152</v>
      </c>
      <c r="E59" s="7">
        <v>97</v>
      </c>
      <c r="F59" s="8">
        <v>83</v>
      </c>
      <c r="G59" s="7">
        <v>71</v>
      </c>
      <c r="H59" s="3">
        <v>69</v>
      </c>
    </row>
    <row r="60" spans="2:8" ht="12.75">
      <c r="B60" s="13" t="s">
        <v>42</v>
      </c>
      <c r="C60" s="3">
        <f>SUM(E60,G60)</f>
        <v>220</v>
      </c>
      <c r="D60" s="8">
        <f>SUM(F60,H60)</f>
        <v>183</v>
      </c>
      <c r="E60" s="7">
        <f>E$10</f>
        <v>126</v>
      </c>
      <c r="F60" s="8">
        <f>F$10</f>
        <v>101</v>
      </c>
      <c r="G60" s="7">
        <f>G$10</f>
        <v>94</v>
      </c>
      <c r="H60" s="3">
        <f>H$10</f>
        <v>82</v>
      </c>
    </row>
    <row r="61" spans="2:8" ht="12.75">
      <c r="B61" s="4" t="s">
        <v>4</v>
      </c>
      <c r="C61" s="19">
        <f>C59/C60*100</f>
        <v>76.36363636363637</v>
      </c>
      <c r="D61" s="31">
        <f>D59/D60*100</f>
        <v>83.06010928961749</v>
      </c>
      <c r="E61" s="29">
        <f>E59/E$60*100</f>
        <v>76.98412698412699</v>
      </c>
      <c r="F61" s="31">
        <f>F59/F$60*100</f>
        <v>82.17821782178217</v>
      </c>
      <c r="G61" s="29">
        <f>G59/G$60*100</f>
        <v>75.53191489361703</v>
      </c>
      <c r="H61" s="19">
        <f>H59/H$60*100</f>
        <v>84.14634146341463</v>
      </c>
    </row>
    <row r="62" spans="2:8" ht="12.75">
      <c r="B62" s="3" t="s">
        <v>5</v>
      </c>
      <c r="C62" s="3" t="str">
        <f aca="true" t="shared" si="10" ref="C62:H62">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70 to 81</v>
      </c>
      <c r="D62" s="8" t="str">
        <f t="shared" si="10"/>
        <v>77 to 88</v>
      </c>
      <c r="E62" s="7" t="str">
        <f t="shared" si="10"/>
        <v>69 to 83</v>
      </c>
      <c r="F62" s="8" t="str">
        <f t="shared" si="10"/>
        <v>74 to 88</v>
      </c>
      <c r="G62" s="7" t="str">
        <f t="shared" si="10"/>
        <v>66 to 83</v>
      </c>
      <c r="H62" s="3" t="str">
        <f t="shared" si="10"/>
        <v>75 to 90</v>
      </c>
    </row>
    <row r="63" spans="2:8" ht="25.5">
      <c r="B63" s="23" t="s">
        <v>36</v>
      </c>
      <c r="C63" s="102"/>
      <c r="D63" s="102"/>
      <c r="E63" s="102"/>
      <c r="F63" s="102"/>
      <c r="G63" s="102"/>
      <c r="H63" s="103"/>
    </row>
    <row r="64" spans="2:8" ht="12.75">
      <c r="B64" s="3" t="s">
        <v>6</v>
      </c>
      <c r="C64" s="14">
        <v>10</v>
      </c>
      <c r="D64" s="27">
        <v>10.08695652173913</v>
      </c>
      <c r="E64" s="26">
        <v>10.727272727272727</v>
      </c>
      <c r="F64" s="27">
        <v>15.333333333333334</v>
      </c>
      <c r="G64" s="26">
        <v>9.529411764705882</v>
      </c>
      <c r="H64" s="14">
        <v>4.363636363636363</v>
      </c>
    </row>
    <row r="65" spans="2:8" ht="12.75">
      <c r="B65" s="3" t="s">
        <v>7</v>
      </c>
      <c r="C65" s="3">
        <f>MIN(E65,G65)</f>
        <v>1</v>
      </c>
      <c r="D65" s="8">
        <f>MIN(F65,H65)</f>
        <v>1</v>
      </c>
      <c r="E65" s="7">
        <v>1</v>
      </c>
      <c r="F65" s="8">
        <v>1</v>
      </c>
      <c r="G65" s="7">
        <v>1</v>
      </c>
      <c r="H65" s="3">
        <v>1</v>
      </c>
    </row>
    <row r="66" spans="2:8" ht="12.75">
      <c r="B66" s="13" t="s">
        <v>8</v>
      </c>
      <c r="C66" s="3">
        <f>MAX(E66,G66)</f>
        <v>49</v>
      </c>
      <c r="D66" s="8">
        <f>MAX(F66,H66)</f>
        <v>98</v>
      </c>
      <c r="E66" s="7">
        <v>35</v>
      </c>
      <c r="F66" s="8">
        <v>98</v>
      </c>
      <c r="G66" s="7">
        <v>49</v>
      </c>
      <c r="H66" s="3">
        <v>7</v>
      </c>
    </row>
    <row r="67" spans="2:8" ht="12.75">
      <c r="B67" s="3" t="s">
        <v>42</v>
      </c>
      <c r="C67" s="3">
        <f>SUM(E67,G67)</f>
        <v>28</v>
      </c>
      <c r="D67" s="8">
        <f>SUM(F67,H67)</f>
        <v>23</v>
      </c>
      <c r="E67" s="7">
        <v>11</v>
      </c>
      <c r="F67" s="8">
        <v>12</v>
      </c>
      <c r="G67" s="7">
        <v>17</v>
      </c>
      <c r="H67" s="3">
        <v>11</v>
      </c>
    </row>
    <row r="68" spans="2:8" s="16" customFormat="1" ht="12.75">
      <c r="B68" s="15"/>
      <c r="C68" s="15"/>
      <c r="D68" s="15"/>
      <c r="E68" s="15"/>
      <c r="F68" s="15"/>
      <c r="G68" s="15"/>
      <c r="H68" s="15"/>
    </row>
    <row r="69" spans="2:8" s="16" customFormat="1" ht="12.75">
      <c r="B69" s="15"/>
      <c r="C69" s="15"/>
      <c r="D69" s="15"/>
      <c r="E69" s="15"/>
      <c r="F69" s="15"/>
      <c r="G69" s="15"/>
      <c r="H69" s="15"/>
    </row>
    <row r="70" spans="2:8" s="16" customFormat="1" ht="12.75">
      <c r="B70" s="15"/>
      <c r="C70" s="15"/>
      <c r="D70" s="15"/>
      <c r="E70" s="15"/>
      <c r="F70" s="15"/>
      <c r="G70" s="15"/>
      <c r="H70" s="15"/>
    </row>
    <row r="71" spans="2:8" ht="25.5">
      <c r="B71" s="33" t="s">
        <v>41</v>
      </c>
      <c r="C71" s="104" t="s">
        <v>17</v>
      </c>
      <c r="D71" s="104"/>
      <c r="E71" s="104" t="s">
        <v>88</v>
      </c>
      <c r="F71" s="104"/>
      <c r="G71" s="104" t="s">
        <v>89</v>
      </c>
      <c r="H71" s="105"/>
    </row>
    <row r="72" spans="2:8" ht="12.75">
      <c r="B72" s="2"/>
      <c r="C72" s="9">
        <v>2008</v>
      </c>
      <c r="D72" s="10">
        <v>2009</v>
      </c>
      <c r="E72" s="11">
        <v>2008</v>
      </c>
      <c r="F72" s="10">
        <v>2009</v>
      </c>
      <c r="G72" s="11">
        <v>2008</v>
      </c>
      <c r="H72" s="9">
        <v>2009</v>
      </c>
    </row>
    <row r="73" spans="2:8" ht="25.5">
      <c r="B73" s="23" t="s">
        <v>37</v>
      </c>
      <c r="C73" s="102"/>
      <c r="D73" s="102"/>
      <c r="E73" s="102"/>
      <c r="F73" s="102"/>
      <c r="G73" s="102"/>
      <c r="H73" s="103"/>
    </row>
    <row r="74" spans="2:8" ht="12.75">
      <c r="B74" s="3" t="s">
        <v>6</v>
      </c>
      <c r="C74" s="14">
        <v>2.4285714285714284</v>
      </c>
      <c r="D74" s="27">
        <v>1</v>
      </c>
      <c r="E74" s="26">
        <v>1.3333333333333333</v>
      </c>
      <c r="F74" s="27">
        <v>1</v>
      </c>
      <c r="G74" s="26">
        <v>9</v>
      </c>
      <c r="H74" s="14"/>
    </row>
    <row r="75" spans="2:8" ht="12.75">
      <c r="B75" s="13" t="s">
        <v>42</v>
      </c>
      <c r="C75" s="3">
        <f>SUM(E75,G75)</f>
        <v>7</v>
      </c>
      <c r="D75" s="8">
        <f>SUM(F75,H75)</f>
        <v>3</v>
      </c>
      <c r="E75" s="7">
        <v>6</v>
      </c>
      <c r="F75" s="8">
        <v>3</v>
      </c>
      <c r="G75" s="7">
        <v>1</v>
      </c>
      <c r="H75" s="3">
        <v>0</v>
      </c>
    </row>
    <row r="76" spans="2:8" ht="25.5">
      <c r="B76" s="23" t="s">
        <v>38</v>
      </c>
      <c r="C76" s="102"/>
      <c r="D76" s="102"/>
      <c r="E76" s="102"/>
      <c r="F76" s="102"/>
      <c r="G76" s="102"/>
      <c r="H76" s="103"/>
    </row>
    <row r="77" spans="2:8" ht="12.75">
      <c r="B77" s="3" t="s">
        <v>6</v>
      </c>
      <c r="C77" s="14">
        <v>5.428571428571429</v>
      </c>
      <c r="D77" s="27">
        <v>4.666666666666667</v>
      </c>
      <c r="E77" s="26">
        <v>6.333333333333333</v>
      </c>
      <c r="F77" s="27">
        <v>4.666666666666667</v>
      </c>
      <c r="G77" s="26">
        <v>0</v>
      </c>
      <c r="H77" s="14"/>
    </row>
    <row r="78" spans="2:8" ht="12.75">
      <c r="B78" s="13" t="s">
        <v>42</v>
      </c>
      <c r="C78" s="3">
        <f>SUM(E78,G78)</f>
        <v>7</v>
      </c>
      <c r="D78" s="8">
        <f>SUM(F78,H78)</f>
        <v>3</v>
      </c>
      <c r="E78" s="7">
        <v>6</v>
      </c>
      <c r="F78" s="8">
        <v>3</v>
      </c>
      <c r="G78" s="7">
        <v>1</v>
      </c>
      <c r="H78" s="3">
        <v>0</v>
      </c>
    </row>
    <row r="79" spans="2:8" ht="12.75">
      <c r="B79" s="23" t="s">
        <v>39</v>
      </c>
      <c r="C79" s="102"/>
      <c r="D79" s="102"/>
      <c r="E79" s="102"/>
      <c r="F79" s="102"/>
      <c r="G79" s="102"/>
      <c r="H79" s="103"/>
    </row>
    <row r="80" spans="2:8" ht="12.75">
      <c r="B80" s="3" t="s">
        <v>3</v>
      </c>
      <c r="C80" s="18">
        <f>SUM(E80,G80)</f>
        <v>6</v>
      </c>
      <c r="D80" s="30">
        <f>SUM(F80,H80)</f>
        <v>2</v>
      </c>
      <c r="E80" s="28">
        <v>6</v>
      </c>
      <c r="F80" s="30">
        <v>2</v>
      </c>
      <c r="G80" s="28"/>
      <c r="H80" s="46"/>
    </row>
    <row r="81" spans="2:8" ht="12.75">
      <c r="B81" s="13" t="s">
        <v>42</v>
      </c>
      <c r="C81" s="18">
        <f>SUM(E81,G81)</f>
        <v>7</v>
      </c>
      <c r="D81" s="30">
        <f>SUM(F81,H81)</f>
        <v>3</v>
      </c>
      <c r="E81" s="28">
        <f>E$75</f>
        <v>6</v>
      </c>
      <c r="F81" s="30">
        <f>F$75</f>
        <v>3</v>
      </c>
      <c r="G81" s="28">
        <f>G$75</f>
        <v>1</v>
      </c>
      <c r="H81" s="18">
        <f>H$75</f>
        <v>0</v>
      </c>
    </row>
    <row r="82" spans="2:8" ht="12.75">
      <c r="B82" s="4" t="s">
        <v>4</v>
      </c>
      <c r="C82" s="19">
        <f>C80/C81*100</f>
        <v>85.71428571428571</v>
      </c>
      <c r="D82" s="31">
        <f>D80/D81*100</f>
        <v>66.66666666666666</v>
      </c>
      <c r="E82" s="28">
        <f>E80/E$81*100</f>
        <v>100</v>
      </c>
      <c r="F82" s="31">
        <f>F80/F$81*100</f>
        <v>66.66666666666666</v>
      </c>
      <c r="G82" s="28">
        <f>G80/G$81*100</f>
        <v>0</v>
      </c>
      <c r="H82" s="19" t="e">
        <f>H80/H$81*100</f>
        <v>#DIV/0!</v>
      </c>
    </row>
    <row r="83" spans="2:8" ht="12.75">
      <c r="B83" s="3" t="s">
        <v>5</v>
      </c>
      <c r="C83" s="14" t="str">
        <f>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49 to 97</v>
      </c>
      <c r="D83" s="27" t="str">
        <f>IF(AND(D81&gt;0,ROUND(SUM(100*((2*D80+1.96^2)-(1.96*(SQRT(1.96^2+4*D80*(1-(D80/D81))))))/(2*(D81+1.96^2))),0)&lt;0),CONCATENATE(SUM(1*0)," - ",ROUND(SUM(100*((2*D80+1.96^2)+(1.96*(SQRT(1.96^2+4*D80*(1-(D80/D81))))))/(2*(D81+1.96^2))),0)),IF(AND(D81&gt;0,ROUND(SUM(100*((2*D80+1.96^2)-(1.96*(SQRT(1.96^2+4*D80*(1-(D80/D81))))))/(2*(D81+1.96^2))),0)&gt;=0),CONCATENATE(ROUND(SUM(100*((2*D80+1.96^2)-(1.96*(SQRT(1.96^2+4*D80*(1-(D80/D81))))))/(2*(D81+1.96^2))),0)," to ",ROUND(SUM(100*((2*D80+1.96^2)+(1.96*(SQRT(1.96^2+4*D80*(1-(D80/D81))))))/(2*(D81+1.96^2))),0)),""))</f>
        <v>21 to 94</v>
      </c>
      <c r="E83" s="26" t="str">
        <f>IF(AND(E81&gt;0,ROUND(SUM(100*((2*E80+1.96^2)-(1.96*(SQRT(1.96^2+4*E80*(1-(E80/E81))))))/(2*(E81+1.96^2))),0)&lt;0),CONCATENATE(SUM(1*0)," - ",ROUND(SUM(100*((2*E80+1.96^2)+(1.96*(SQRT(1.96^2+4*E80*(1-(E80/E81))))))/(2*(E81+1.96^2))),0)),IF(AND(E81&gt;0,ROUND(SUM(100*((2*E80+1.96^2)-(1.96*(SQRT(1.96^2+4*E80*(1-(E80/E81))))))/(2*(E81+1.96^2))),0)&gt;=0),CONCATENATE(ROUND(SUM(100*((2*E80+1.96^2)-(1.96*(SQRT(1.96^2+4*E80*(1-(E80/E81))))))/(2*(E81+1.96^2))),0)," to ",ROUND(SUM(100*((2*E80+1.96^2)+(1.96*(SQRT(1.96^2+4*E80*(1-(E80/E81))))))/(2*(E81+1.96^2))),0)),""))</f>
        <v>61 to 100</v>
      </c>
      <c r="F83" s="27" t="str">
        <f>IF(AND(F81&gt;0,ROUND(SUM(100*((2*F80+1.96^2)-(1.96*(SQRT(1.96^2+4*F80*(1-(F80/F81))))))/(2*(F81+1.96^2))),0)&lt;0),CONCATENATE(SUM(1*0)," - ",ROUND(SUM(100*((2*F80+1.96^2)+(1.96*(SQRT(1.96^2+4*F80*(1-(F80/F81))))))/(2*(F81+1.96^2))),0)),IF(AND(F81&gt;0,ROUND(SUM(100*((2*F80+1.96^2)-(1.96*(SQRT(1.96^2+4*F80*(1-(F80/F81))))))/(2*(F81+1.96^2))),0)&gt;=0),CONCATENATE(ROUND(SUM(100*((2*F80+1.96^2)-(1.96*(SQRT(1.96^2+4*F80*(1-(F80/F81))))))/(2*(F81+1.96^2))),0)," to ",ROUND(SUM(100*((2*F80+1.96^2)+(1.96*(SQRT(1.96^2+4*F80*(1-(F80/F81))))))/(2*(F81+1.96^2))),0)),""))</f>
        <v>21 to 94</v>
      </c>
      <c r="G83" s="26" t="str">
        <f>IF(AND(G81&gt;0,ROUND(SUM(100*((2*G80+1.96^2)-(1.96*(SQRT(1.96^2+4*G80*(1-(G80/G81))))))/(2*(G81+1.96^2))),0)&lt;0),CONCATENATE(SUM(1*0)," - ",ROUND(SUM(100*((2*G80+1.96^2)+(1.96*(SQRT(1.96^2+4*G80*(1-(G80/G81))))))/(2*(G81+1.96^2))),0)),IF(AND(G81&gt;0,ROUND(SUM(100*((2*G80+1.96^2)-(1.96*(SQRT(1.96^2+4*G80*(1-(G80/G81))))))/(2*(G81+1.96^2))),0)&gt;=0),CONCATENATE(ROUND(SUM(100*((2*G80+1.96^2)-(1.96*(SQRT(1.96^2+4*G80*(1-(G80/G81))))))/(2*(G81+1.96^2))),0)," to ",ROUND(SUM(100*((2*G80+1.96^2)+(1.96*(SQRT(1.96^2+4*G80*(1-(G80/G81))))))/(2*(G81+1.96^2))),0)),""))</f>
        <v>0 to 79</v>
      </c>
      <c r="H83" s="14"/>
    </row>
    <row r="84" spans="2:8" ht="25.5">
      <c r="B84" s="23" t="s">
        <v>40</v>
      </c>
      <c r="C84" s="102"/>
      <c r="D84" s="102"/>
      <c r="E84" s="102"/>
      <c r="F84" s="102"/>
      <c r="G84" s="102"/>
      <c r="H84" s="103"/>
    </row>
    <row r="85" spans="2:8" ht="12.75">
      <c r="B85" s="3" t="s">
        <v>6</v>
      </c>
      <c r="C85" s="14">
        <v>3.857142857142857</v>
      </c>
      <c r="D85" s="27">
        <v>8.5</v>
      </c>
      <c r="E85" s="26">
        <v>4.333333333333333</v>
      </c>
      <c r="F85" s="27">
        <v>8.5</v>
      </c>
      <c r="G85" s="26">
        <v>1</v>
      </c>
      <c r="H85" s="14"/>
    </row>
    <row r="86" spans="2:8" ht="12.75">
      <c r="B86" s="13" t="s">
        <v>7</v>
      </c>
      <c r="C86" s="18">
        <f>MIN(E86,G86)</f>
        <v>1</v>
      </c>
      <c r="D86" s="30">
        <f>MIN(F86,H86)</f>
        <v>8</v>
      </c>
      <c r="E86" s="28">
        <v>1</v>
      </c>
      <c r="F86" s="30">
        <v>8</v>
      </c>
      <c r="G86" s="28">
        <v>1</v>
      </c>
      <c r="H86" s="18"/>
    </row>
    <row r="87" spans="2:8" ht="12.75">
      <c r="B87" s="13" t="s">
        <v>8</v>
      </c>
      <c r="C87" s="18">
        <f>MAX(E87,G87)</f>
        <v>10</v>
      </c>
      <c r="D87" s="30">
        <f>MAX(F87,H87)</f>
        <v>9</v>
      </c>
      <c r="E87" s="28">
        <v>10</v>
      </c>
      <c r="F87" s="30">
        <v>9</v>
      </c>
      <c r="G87" s="28">
        <v>1</v>
      </c>
      <c r="H87" s="18"/>
    </row>
    <row r="88" spans="2:8" ht="12.75">
      <c r="B88" s="3" t="s">
        <v>42</v>
      </c>
      <c r="C88" s="19">
        <f>SUM(E88,G88)</f>
        <v>7</v>
      </c>
      <c r="D88" s="31">
        <f>SUM(F88,H88)</f>
        <v>2</v>
      </c>
      <c r="E88" s="29">
        <v>6</v>
      </c>
      <c r="F88" s="31">
        <v>2</v>
      </c>
      <c r="G88" s="29">
        <v>1</v>
      </c>
      <c r="H88" s="47">
        <v>0</v>
      </c>
    </row>
  </sheetData>
  <mergeCells count="25">
    <mergeCell ref="B1:H1"/>
    <mergeCell ref="C2:D2"/>
    <mergeCell ref="E3:F3"/>
    <mergeCell ref="G3:H3"/>
    <mergeCell ref="C3:D3"/>
    <mergeCell ref="C11:H11"/>
    <mergeCell ref="C14:H14"/>
    <mergeCell ref="C17:H17"/>
    <mergeCell ref="C21:H21"/>
    <mergeCell ref="C25:H25"/>
    <mergeCell ref="C29:H29"/>
    <mergeCell ref="C33:H33"/>
    <mergeCell ref="C37:H37"/>
    <mergeCell ref="C42:H42"/>
    <mergeCell ref="C45:H45"/>
    <mergeCell ref="C50:H50"/>
    <mergeCell ref="C58:H58"/>
    <mergeCell ref="C63:H63"/>
    <mergeCell ref="C71:D71"/>
    <mergeCell ref="E71:F71"/>
    <mergeCell ref="G71:H71"/>
    <mergeCell ref="C79:H79"/>
    <mergeCell ref="C73:H73"/>
    <mergeCell ref="C76:H76"/>
    <mergeCell ref="C84:H84"/>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15.xml><?xml version="1.0" encoding="utf-8"?>
<worksheet xmlns="http://schemas.openxmlformats.org/spreadsheetml/2006/main" xmlns:r="http://schemas.openxmlformats.org/officeDocument/2006/relationships">
  <dimension ref="A1:Q52"/>
  <sheetViews>
    <sheetView workbookViewId="0" topLeftCell="A1">
      <pane ySplit="7" topLeftCell="BM8" activePane="bottomLeft" state="frozen"/>
      <selection pane="topLeft" activeCell="B33" sqref="B33"/>
      <selection pane="bottomLeft" activeCell="A8" sqref="A8"/>
    </sheetView>
  </sheetViews>
  <sheetFormatPr defaultColWidth="9.140625" defaultRowHeight="12.75"/>
  <cols>
    <col min="1" max="1" width="2.7109375" style="0" customWidth="1"/>
    <col min="2" max="2" width="25.7109375" style="0" customWidth="1"/>
    <col min="3" max="8" width="10.28125" style="0" customWidth="1"/>
    <col min="9" max="12" width="9.7109375" style="0" customWidth="1"/>
    <col min="13" max="13" width="8.7109375" style="0" customWidth="1"/>
    <col min="14" max="14" width="11.28125" style="0" bestFit="1" customWidth="1"/>
    <col min="15" max="15" width="9.421875" style="0" bestFit="1" customWidth="1"/>
    <col min="16" max="16" width="11.28125" style="0" bestFit="1" customWidth="1"/>
    <col min="17" max="17" width="9.421875" style="0" bestFit="1" customWidth="1"/>
    <col min="18" max="18" width="11.28125" style="0" bestFit="1" customWidth="1"/>
  </cols>
  <sheetData>
    <row r="1" spans="1:8" ht="13.5" thickBot="1">
      <c r="A1" s="130" t="s">
        <v>105</v>
      </c>
      <c r="B1" s="130"/>
      <c r="C1" s="130"/>
      <c r="D1" s="130"/>
      <c r="E1" s="130"/>
      <c r="F1" s="130"/>
      <c r="G1" s="130"/>
      <c r="H1" s="130"/>
    </row>
    <row r="2" spans="2:17" ht="25.5" customHeight="1" thickTop="1">
      <c r="B2" s="131" t="s">
        <v>106</v>
      </c>
      <c r="C2" s="131"/>
      <c r="D2" s="131"/>
      <c r="E2" s="131"/>
      <c r="F2" s="131"/>
      <c r="G2" s="131"/>
      <c r="H2" s="131"/>
      <c r="I2" s="54"/>
      <c r="J2" s="54"/>
      <c r="K2" s="54"/>
      <c r="L2" s="54"/>
      <c r="M2" s="54"/>
      <c r="N2" s="55"/>
      <c r="O2" s="55"/>
      <c r="P2" s="55"/>
      <c r="Q2" s="55"/>
    </row>
    <row r="3" spans="2:8" ht="25.5" customHeight="1">
      <c r="B3" s="132" t="s">
        <v>93</v>
      </c>
      <c r="C3" s="132"/>
      <c r="D3" s="132"/>
      <c r="E3" s="132"/>
      <c r="F3" s="132"/>
      <c r="G3" s="132"/>
      <c r="H3" s="132"/>
    </row>
    <row r="4" ht="12.75">
      <c r="B4" s="64" t="s">
        <v>51</v>
      </c>
    </row>
    <row r="5" spans="2:13" ht="12.75">
      <c r="B5" s="122" t="s">
        <v>94</v>
      </c>
      <c r="C5" s="125" t="s">
        <v>95</v>
      </c>
      <c r="D5" s="125"/>
      <c r="E5" s="125"/>
      <c r="F5" s="125"/>
      <c r="G5" s="125"/>
      <c r="H5" s="136"/>
      <c r="I5" s="56"/>
      <c r="J5" s="56"/>
      <c r="K5" s="56"/>
      <c r="L5" s="56"/>
      <c r="M5" s="56"/>
    </row>
    <row r="6" spans="2:13" ht="12.75">
      <c r="B6" s="123"/>
      <c r="C6" s="126"/>
      <c r="D6" s="126"/>
      <c r="E6" s="126"/>
      <c r="F6" s="126"/>
      <c r="G6" s="126"/>
      <c r="H6" s="137"/>
      <c r="I6" s="56"/>
      <c r="J6" s="56"/>
      <c r="K6" s="56"/>
      <c r="L6" s="56"/>
      <c r="M6" s="56"/>
    </row>
    <row r="7" spans="2:13" ht="12.75">
      <c r="B7" s="124"/>
      <c r="C7" s="57">
        <v>2005</v>
      </c>
      <c r="D7" s="57">
        <v>2006</v>
      </c>
      <c r="E7" s="57">
        <v>2007</v>
      </c>
      <c r="F7" s="57">
        <v>2008</v>
      </c>
      <c r="G7" s="57">
        <v>2009</v>
      </c>
      <c r="H7" s="138"/>
      <c r="I7" s="58"/>
      <c r="J7" s="58"/>
      <c r="K7" s="58"/>
      <c r="L7" s="58"/>
      <c r="M7" s="58"/>
    </row>
    <row r="8" spans="2:13" ht="12.75" customHeight="1">
      <c r="B8" s="2" t="s">
        <v>44</v>
      </c>
      <c r="C8" s="59">
        <f aca="true" t="shared" si="0" ref="C8:C17">C38/D38*100</f>
        <v>30.18729342636798</v>
      </c>
      <c r="D8" s="59">
        <f aca="true" t="shared" si="1" ref="D8:D21">E38/F38*100</f>
        <v>39.58594730238394</v>
      </c>
      <c r="E8" s="59">
        <f aca="true" t="shared" si="2" ref="E8:E21">G38/H38*100</f>
        <v>43.41727226635119</v>
      </c>
      <c r="F8" s="59">
        <f aca="true" t="shared" si="3" ref="F8:F21">I38/J38*100</f>
        <v>57.86293528382891</v>
      </c>
      <c r="G8" s="59">
        <f aca="true" t="shared" si="4" ref="G8:G21">K38/L38*100</f>
        <v>79.68455340305161</v>
      </c>
      <c r="H8" s="133" t="s">
        <v>96</v>
      </c>
      <c r="I8" s="60"/>
      <c r="J8" s="60"/>
      <c r="K8" s="60"/>
      <c r="L8" s="60"/>
      <c r="M8" s="60"/>
    </row>
    <row r="9" spans="2:13" ht="12.75">
      <c r="B9" s="2" t="s">
        <v>9</v>
      </c>
      <c r="C9" s="59">
        <f t="shared" si="0"/>
        <v>13.106796116504855</v>
      </c>
      <c r="D9" s="59">
        <f t="shared" si="1"/>
        <v>49.89106753812636</v>
      </c>
      <c r="E9" s="59">
        <f t="shared" si="2"/>
        <v>58.432304038004744</v>
      </c>
      <c r="F9" s="59">
        <f t="shared" si="3"/>
        <v>67.46666666666667</v>
      </c>
      <c r="G9" s="59">
        <f t="shared" si="4"/>
        <v>77.98165137614679</v>
      </c>
      <c r="H9" s="134"/>
      <c r="I9" s="60"/>
      <c r="J9" s="60"/>
      <c r="K9" s="60"/>
      <c r="L9" s="60"/>
      <c r="M9" s="60"/>
    </row>
    <row r="10" spans="2:13" ht="12.75">
      <c r="B10" s="2" t="s">
        <v>97</v>
      </c>
      <c r="C10" s="59"/>
      <c r="D10" s="59"/>
      <c r="E10" s="59">
        <f t="shared" si="2"/>
        <v>56.2992125984252</v>
      </c>
      <c r="F10" s="59">
        <f t="shared" si="3"/>
        <v>46.2962962962963</v>
      </c>
      <c r="G10" s="59">
        <f t="shared" si="4"/>
        <v>74.32432432432432</v>
      </c>
      <c r="H10" s="134"/>
      <c r="I10" s="60"/>
      <c r="J10" s="60"/>
      <c r="K10" s="60"/>
      <c r="L10" s="60"/>
      <c r="M10" s="60"/>
    </row>
    <row r="11" spans="2:13" ht="12.75">
      <c r="B11" s="2" t="s">
        <v>46</v>
      </c>
      <c r="C11" s="59">
        <f t="shared" si="0"/>
        <v>29.1044776119403</v>
      </c>
      <c r="D11" s="59">
        <f t="shared" si="1"/>
        <v>34.868421052631575</v>
      </c>
      <c r="E11" s="59">
        <f t="shared" si="2"/>
        <v>52.27272727272727</v>
      </c>
      <c r="F11" s="59">
        <f t="shared" si="3"/>
        <v>91.66666666666666</v>
      </c>
      <c r="G11" s="59">
        <f t="shared" si="4"/>
        <v>89.59537572254335</v>
      </c>
      <c r="H11" s="134"/>
      <c r="I11" s="60"/>
      <c r="J11" s="60"/>
      <c r="K11" s="60"/>
      <c r="L11" s="60"/>
      <c r="M11" s="60"/>
    </row>
    <row r="12" spans="2:13" ht="12.75">
      <c r="B12" s="2" t="s">
        <v>12</v>
      </c>
      <c r="C12" s="59">
        <f t="shared" si="0"/>
        <v>9.523809523809524</v>
      </c>
      <c r="D12" s="59">
        <f t="shared" si="1"/>
        <v>9.13978494623656</v>
      </c>
      <c r="E12" s="59">
        <f t="shared" si="2"/>
        <v>12.541254125412541</v>
      </c>
      <c r="F12" s="59">
        <f t="shared" si="3"/>
        <v>29.464285714285715</v>
      </c>
      <c r="G12" s="59">
        <f t="shared" si="4"/>
        <v>54.43548387096774</v>
      </c>
      <c r="H12" s="134"/>
      <c r="I12" s="60"/>
      <c r="J12" s="60"/>
      <c r="K12" s="60"/>
      <c r="L12" s="60"/>
      <c r="M12" s="60"/>
    </row>
    <row r="13" spans="2:13" ht="12.75">
      <c r="B13" s="2" t="s">
        <v>13</v>
      </c>
      <c r="C13" s="59"/>
      <c r="D13" s="59"/>
      <c r="E13" s="59">
        <f t="shared" si="2"/>
        <v>9.243697478991598</v>
      </c>
      <c r="F13" s="59">
        <f t="shared" si="3"/>
        <v>28.1947261663286</v>
      </c>
      <c r="G13" s="59">
        <f t="shared" si="4"/>
        <v>96.25292740046838</v>
      </c>
      <c r="H13" s="134"/>
      <c r="I13" s="60"/>
      <c r="J13" s="60"/>
      <c r="K13" s="60"/>
      <c r="L13" s="60"/>
      <c r="M13" s="60"/>
    </row>
    <row r="14" spans="2:13" ht="12.75">
      <c r="B14" s="2" t="s">
        <v>47</v>
      </c>
      <c r="C14" s="59">
        <f t="shared" si="0"/>
        <v>14.018691588785046</v>
      </c>
      <c r="D14" s="59">
        <f t="shared" si="1"/>
        <v>40.082644628099175</v>
      </c>
      <c r="E14" s="59">
        <f t="shared" si="2"/>
        <v>57.42574257425742</v>
      </c>
      <c r="F14" s="59">
        <f t="shared" si="3"/>
        <v>68.52791878172589</v>
      </c>
      <c r="G14" s="59">
        <f t="shared" si="4"/>
        <v>68.98263027295285</v>
      </c>
      <c r="H14" s="134"/>
      <c r="I14" s="60"/>
      <c r="J14" s="60"/>
      <c r="K14" s="60"/>
      <c r="L14" s="60"/>
      <c r="M14" s="60"/>
    </row>
    <row r="15" spans="2:13" ht="12.75">
      <c r="B15" s="2" t="s">
        <v>107</v>
      </c>
      <c r="C15" s="59">
        <f t="shared" si="0"/>
        <v>34.72222222222222</v>
      </c>
      <c r="D15" s="59">
        <f t="shared" si="1"/>
        <v>27.659574468085108</v>
      </c>
      <c r="E15" s="59">
        <f t="shared" si="2"/>
        <v>25.327510917030565</v>
      </c>
      <c r="F15" s="59">
        <f t="shared" si="3"/>
        <v>41.54961486180335</v>
      </c>
      <c r="G15" s="59">
        <f t="shared" si="4"/>
        <v>76.10850286906626</v>
      </c>
      <c r="H15" s="134"/>
      <c r="I15" s="60"/>
      <c r="J15" s="60"/>
      <c r="K15" s="60"/>
      <c r="L15" s="60"/>
      <c r="M15" s="60"/>
    </row>
    <row r="16" spans="2:13" ht="12.75">
      <c r="B16" s="2" t="s">
        <v>14</v>
      </c>
      <c r="C16" s="59">
        <f t="shared" si="0"/>
        <v>48.69565217391305</v>
      </c>
      <c r="D16" s="59">
        <f t="shared" si="1"/>
        <v>36.79653679653679</v>
      </c>
      <c r="E16" s="59">
        <f t="shared" si="2"/>
        <v>28.799999999999997</v>
      </c>
      <c r="F16" s="59">
        <f t="shared" si="3"/>
        <v>50.93457943925234</v>
      </c>
      <c r="G16" s="59">
        <f t="shared" si="4"/>
        <v>64.63414634146342</v>
      </c>
      <c r="H16" s="134"/>
      <c r="I16" s="60"/>
      <c r="J16" s="60"/>
      <c r="K16" s="60"/>
      <c r="L16" s="60"/>
      <c r="M16" s="60"/>
    </row>
    <row r="17" spans="2:13" ht="12.75">
      <c r="B17" s="2" t="s">
        <v>15</v>
      </c>
      <c r="C17" s="59">
        <f t="shared" si="0"/>
        <v>46.49933949801849</v>
      </c>
      <c r="D17" s="59">
        <f t="shared" si="1"/>
        <v>65.24216524216524</v>
      </c>
      <c r="E17" s="59">
        <f t="shared" si="2"/>
        <v>67.31358529111337</v>
      </c>
      <c r="F17" s="59">
        <f t="shared" si="3"/>
        <v>87.41965105601469</v>
      </c>
      <c r="G17" s="59">
        <f t="shared" si="4"/>
        <v>88.31985624438454</v>
      </c>
      <c r="H17" s="134"/>
      <c r="I17" s="60"/>
      <c r="J17" s="60"/>
      <c r="K17" s="60"/>
      <c r="L17" s="60"/>
      <c r="M17" s="60"/>
    </row>
    <row r="18" spans="2:13" ht="12.75">
      <c r="B18" s="2" t="s">
        <v>16</v>
      </c>
      <c r="C18" s="59">
        <f>C48/D48*100</f>
        <v>14.13427561837456</v>
      </c>
      <c r="D18" s="59">
        <f t="shared" si="1"/>
        <v>21.575342465753426</v>
      </c>
      <c r="E18" s="59">
        <f t="shared" si="2"/>
        <v>64.01062416998671</v>
      </c>
      <c r="F18" s="59">
        <f t="shared" si="3"/>
        <v>75.23178807947019</v>
      </c>
      <c r="G18" s="59">
        <f t="shared" si="4"/>
        <v>87.53462603878116</v>
      </c>
      <c r="H18" s="134"/>
      <c r="I18" s="60"/>
      <c r="J18" s="60"/>
      <c r="K18" s="60"/>
      <c r="L18" s="60"/>
      <c r="M18" s="60"/>
    </row>
    <row r="19" spans="2:13" ht="12.75">
      <c r="B19" s="2" t="s">
        <v>98</v>
      </c>
      <c r="C19" s="59"/>
      <c r="D19" s="59"/>
      <c r="E19" s="59"/>
      <c r="F19" s="59"/>
      <c r="G19" s="59"/>
      <c r="H19" s="134"/>
      <c r="I19" s="60"/>
      <c r="J19" s="60"/>
      <c r="K19" s="60"/>
      <c r="L19" s="60"/>
      <c r="M19" s="60"/>
    </row>
    <row r="20" spans="2:13" ht="12.75">
      <c r="B20" s="2" t="s">
        <v>99</v>
      </c>
      <c r="C20" s="59"/>
      <c r="D20" s="59"/>
      <c r="E20" s="59"/>
      <c r="F20" s="59"/>
      <c r="G20" s="59"/>
      <c r="H20" s="134"/>
      <c r="I20" s="60"/>
      <c r="J20" s="60"/>
      <c r="K20" s="60"/>
      <c r="L20" s="60"/>
      <c r="M20" s="60"/>
    </row>
    <row r="21" spans="2:13" ht="12.75">
      <c r="B21" s="2" t="s">
        <v>17</v>
      </c>
      <c r="C21" s="59">
        <f>C51/D51*100</f>
        <v>56.32911392405063</v>
      </c>
      <c r="D21" s="59">
        <f t="shared" si="1"/>
        <v>54.502369668246445</v>
      </c>
      <c r="E21" s="59">
        <f t="shared" si="2"/>
        <v>66.4804469273743</v>
      </c>
      <c r="F21" s="59">
        <f t="shared" si="3"/>
        <v>66.81818181818183</v>
      </c>
      <c r="G21" s="59">
        <f t="shared" si="4"/>
        <v>68.85245901639344</v>
      </c>
      <c r="H21" s="134"/>
      <c r="I21" s="60"/>
      <c r="J21" s="60"/>
      <c r="K21" s="60"/>
      <c r="L21" s="60"/>
      <c r="M21" s="60"/>
    </row>
    <row r="22" spans="2:13" ht="12.75">
      <c r="B22" s="2" t="s">
        <v>100</v>
      </c>
      <c r="C22" s="59">
        <f>C52/D52*100</f>
        <v>25</v>
      </c>
      <c r="D22" s="59"/>
      <c r="E22" s="59"/>
      <c r="F22" s="59"/>
      <c r="G22" s="59"/>
      <c r="H22" s="135"/>
      <c r="I22" s="60"/>
      <c r="J22" s="60"/>
      <c r="K22" s="60"/>
      <c r="L22" s="60"/>
      <c r="M22" s="60"/>
    </row>
    <row r="23" spans="2:8" ht="12.75" customHeight="1">
      <c r="B23" s="127" t="s">
        <v>104</v>
      </c>
      <c r="C23" s="127"/>
      <c r="D23" s="127"/>
      <c r="E23" s="127"/>
      <c r="F23" s="127"/>
      <c r="G23" s="127"/>
      <c r="H23" s="127"/>
    </row>
    <row r="24" spans="2:8" ht="12.75">
      <c r="B24" s="128"/>
      <c r="C24" s="128"/>
      <c r="D24" s="128"/>
      <c r="E24" s="128"/>
      <c r="F24" s="128"/>
      <c r="G24" s="128"/>
      <c r="H24" s="128"/>
    </row>
    <row r="25" spans="2:8" ht="12.75">
      <c r="B25" s="128"/>
      <c r="C25" s="128"/>
      <c r="D25" s="128"/>
      <c r="E25" s="128"/>
      <c r="F25" s="128"/>
      <c r="G25" s="128"/>
      <c r="H25" s="128"/>
    </row>
    <row r="26" spans="2:8" ht="12.75">
      <c r="B26" s="120" t="s">
        <v>111</v>
      </c>
      <c r="C26" s="120"/>
      <c r="D26" s="120"/>
      <c r="E26" s="120"/>
      <c r="F26" s="120"/>
      <c r="G26" s="120"/>
      <c r="H26" s="120"/>
    </row>
    <row r="27" spans="2:8" ht="12.75">
      <c r="B27" s="120"/>
      <c r="C27" s="120"/>
      <c r="D27" s="120"/>
      <c r="E27" s="120"/>
      <c r="F27" s="120"/>
      <c r="G27" s="120"/>
      <c r="H27" s="120"/>
    </row>
    <row r="35" spans="2:12" ht="12.75">
      <c r="B35" s="129" t="s">
        <v>101</v>
      </c>
      <c r="C35" s="129"/>
      <c r="D35" s="129"/>
      <c r="E35" s="129"/>
      <c r="F35" s="129"/>
      <c r="G35" s="129"/>
      <c r="H35" s="129"/>
      <c r="I35" s="129"/>
      <c r="J35" s="129"/>
      <c r="K35" s="129"/>
      <c r="L35" s="129"/>
    </row>
    <row r="36" spans="2:12" ht="24">
      <c r="B36" s="61" t="s">
        <v>102</v>
      </c>
      <c r="C36" s="121">
        <v>2005</v>
      </c>
      <c r="D36" s="121"/>
      <c r="E36" s="121">
        <v>2006</v>
      </c>
      <c r="F36" s="121"/>
      <c r="G36" s="121">
        <v>2007</v>
      </c>
      <c r="H36" s="121"/>
      <c r="I36" s="121">
        <v>2008</v>
      </c>
      <c r="J36" s="121"/>
      <c r="K36" s="121">
        <v>2009</v>
      </c>
      <c r="L36" s="121"/>
    </row>
    <row r="37" spans="2:12" ht="12.75">
      <c r="B37" s="62" t="s">
        <v>94</v>
      </c>
      <c r="C37" s="63" t="s">
        <v>103</v>
      </c>
      <c r="D37" s="63" t="s">
        <v>42</v>
      </c>
      <c r="E37" s="63" t="s">
        <v>103</v>
      </c>
      <c r="F37" s="63" t="s">
        <v>42</v>
      </c>
      <c r="G37" s="63" t="s">
        <v>103</v>
      </c>
      <c r="H37" s="63" t="s">
        <v>42</v>
      </c>
      <c r="I37" s="63" t="s">
        <v>103</v>
      </c>
      <c r="J37" s="63" t="s">
        <v>42</v>
      </c>
      <c r="K37" s="63" t="s">
        <v>103</v>
      </c>
      <c r="L37" s="63" t="s">
        <v>42</v>
      </c>
    </row>
    <row r="38" spans="2:12" ht="12.75">
      <c r="B38" s="62" t="s">
        <v>44</v>
      </c>
      <c r="C38" s="62">
        <f aca="true" t="shared" si="5" ref="C38:L38">SUM(C39:C52)</f>
        <v>822</v>
      </c>
      <c r="D38" s="62">
        <f t="shared" si="5"/>
        <v>2723</v>
      </c>
      <c r="E38" s="62">
        <f t="shared" si="5"/>
        <v>1262</v>
      </c>
      <c r="F38" s="62">
        <f t="shared" si="5"/>
        <v>3188</v>
      </c>
      <c r="G38" s="62">
        <f t="shared" si="5"/>
        <v>2569</v>
      </c>
      <c r="H38" s="62">
        <f t="shared" si="5"/>
        <v>5917</v>
      </c>
      <c r="I38" s="62">
        <f t="shared" si="5"/>
        <v>3639</v>
      </c>
      <c r="J38" s="62">
        <f t="shared" si="5"/>
        <v>6289</v>
      </c>
      <c r="K38" s="62">
        <f t="shared" si="5"/>
        <v>4648</v>
      </c>
      <c r="L38" s="62">
        <f t="shared" si="5"/>
        <v>5833</v>
      </c>
    </row>
    <row r="39" spans="2:12" ht="12.75">
      <c r="B39" s="62" t="s">
        <v>9</v>
      </c>
      <c r="C39" s="62">
        <v>54</v>
      </c>
      <c r="D39" s="62">
        <v>412</v>
      </c>
      <c r="E39" s="62">
        <v>229</v>
      </c>
      <c r="F39" s="62">
        <v>459</v>
      </c>
      <c r="G39" s="62">
        <v>246</v>
      </c>
      <c r="H39" s="62">
        <v>421</v>
      </c>
      <c r="I39" s="62">
        <f>'4.2 Ayrshire &amp; Arran'!C34</f>
        <v>253</v>
      </c>
      <c r="J39" s="62">
        <f>'4.2 Ayrshire &amp; Arran'!C10</f>
        <v>375</v>
      </c>
      <c r="K39" s="62">
        <f>'4.2 Ayrshire &amp; Arran'!D34</f>
        <v>255</v>
      </c>
      <c r="L39" s="62">
        <f>'4.2 Ayrshire &amp; Arran'!D10</f>
        <v>327</v>
      </c>
    </row>
    <row r="40" spans="2:12" ht="12.75">
      <c r="B40" s="62" t="s">
        <v>45</v>
      </c>
      <c r="C40" s="62">
        <v>0</v>
      </c>
      <c r="D40" s="62">
        <v>0</v>
      </c>
      <c r="E40" s="62">
        <v>0</v>
      </c>
      <c r="F40" s="62">
        <v>0</v>
      </c>
      <c r="G40" s="62">
        <v>143</v>
      </c>
      <c r="H40" s="62">
        <v>254</v>
      </c>
      <c r="I40" s="62">
        <f>'4.2 Borders'!C7</f>
        <v>75</v>
      </c>
      <c r="J40" s="62">
        <f>'4.2 Borders'!C5</f>
        <v>162</v>
      </c>
      <c r="K40" s="62">
        <f>'4.2 Borders'!D7</f>
        <v>55</v>
      </c>
      <c r="L40" s="62">
        <f>'4.2 Borders'!D5</f>
        <v>74</v>
      </c>
    </row>
    <row r="41" spans="2:12" ht="12.75">
      <c r="B41" s="62" t="s">
        <v>46</v>
      </c>
      <c r="C41" s="62">
        <v>39</v>
      </c>
      <c r="D41" s="62">
        <v>134</v>
      </c>
      <c r="E41" s="62">
        <v>53</v>
      </c>
      <c r="F41" s="62">
        <v>152</v>
      </c>
      <c r="G41" s="62">
        <v>92</v>
      </c>
      <c r="H41" s="62">
        <v>176</v>
      </c>
      <c r="I41" s="62">
        <f>'4.2 Dumfries &amp; Galloway'!C34</f>
        <v>143</v>
      </c>
      <c r="J41" s="62">
        <f>'4.2 Dumfries &amp; Galloway'!C10</f>
        <v>156</v>
      </c>
      <c r="K41" s="62">
        <f>'4.2 Dumfries &amp; Galloway'!D34</f>
        <v>155</v>
      </c>
      <c r="L41" s="62">
        <f>'4.2 Dumfries &amp; Galloway'!D10</f>
        <v>173</v>
      </c>
    </row>
    <row r="42" spans="2:12" ht="12.75">
      <c r="B42" s="62" t="s">
        <v>12</v>
      </c>
      <c r="C42" s="62">
        <v>30</v>
      </c>
      <c r="D42" s="62">
        <v>315</v>
      </c>
      <c r="E42" s="62">
        <v>34</v>
      </c>
      <c r="F42" s="62">
        <v>372</v>
      </c>
      <c r="G42" s="62">
        <v>38</v>
      </c>
      <c r="H42" s="62">
        <v>303</v>
      </c>
      <c r="I42" s="62">
        <f>'4.2 Fife'!C34</f>
        <v>66</v>
      </c>
      <c r="J42" s="62">
        <f>'4.2 Fife'!C10</f>
        <v>224</v>
      </c>
      <c r="K42" s="62">
        <f>'4.2 Fife'!D34</f>
        <v>135</v>
      </c>
      <c r="L42" s="62">
        <f>'4.2 Fife'!D10</f>
        <v>248</v>
      </c>
    </row>
    <row r="43" spans="2:12" ht="12.75">
      <c r="B43" s="62" t="s">
        <v>13</v>
      </c>
      <c r="C43" s="62">
        <v>0</v>
      </c>
      <c r="D43" s="62">
        <v>0</v>
      </c>
      <c r="E43" s="62">
        <v>0</v>
      </c>
      <c r="F43" s="62">
        <v>0</v>
      </c>
      <c r="G43" s="62">
        <v>22</v>
      </c>
      <c r="H43" s="62">
        <v>238</v>
      </c>
      <c r="I43" s="62">
        <f>'4.2 Forth Valley'!C7</f>
        <v>139</v>
      </c>
      <c r="J43" s="62">
        <f>'4.2 Forth Valley'!C5</f>
        <v>493</v>
      </c>
      <c r="K43" s="62">
        <f>'4.2 Forth Valley'!D7</f>
        <v>411</v>
      </c>
      <c r="L43" s="62">
        <f>'4.2 Forth Valley'!D5</f>
        <v>427</v>
      </c>
    </row>
    <row r="44" spans="2:12" ht="12.75">
      <c r="B44" s="62" t="s">
        <v>47</v>
      </c>
      <c r="C44" s="62">
        <v>30</v>
      </c>
      <c r="D44" s="62">
        <v>214</v>
      </c>
      <c r="E44" s="62">
        <v>97</v>
      </c>
      <c r="F44" s="62">
        <v>242</v>
      </c>
      <c r="G44" s="62">
        <v>174</v>
      </c>
      <c r="H44" s="62">
        <v>303</v>
      </c>
      <c r="I44" s="62">
        <f>'4.2 Grampian'!C34</f>
        <v>270</v>
      </c>
      <c r="J44" s="62">
        <f>'4.2 Grampian'!C10</f>
        <v>394</v>
      </c>
      <c r="K44" s="62">
        <f>'4.2 Grampian'!D34</f>
        <v>278</v>
      </c>
      <c r="L44" s="62">
        <f>'4.2 Grampian'!D10</f>
        <v>403</v>
      </c>
    </row>
    <row r="45" spans="2:12" ht="12.75">
      <c r="B45" s="62" t="s">
        <v>107</v>
      </c>
      <c r="C45" s="62">
        <v>75</v>
      </c>
      <c r="D45" s="62">
        <v>216</v>
      </c>
      <c r="E45" s="62">
        <v>65</v>
      </c>
      <c r="F45" s="62">
        <v>235</v>
      </c>
      <c r="G45" s="62">
        <v>522</v>
      </c>
      <c r="H45" s="62">
        <v>2061</v>
      </c>
      <c r="I45" s="62">
        <f>'4.2 Greater Glasgow'!C7+'4.2 Clyde'!C34+53</f>
        <v>917</v>
      </c>
      <c r="J45" s="62">
        <f>'4.2 Greater Glasgow'!C5+'4.2 Clyde'!C10+60</f>
        <v>2207</v>
      </c>
      <c r="K45" s="62">
        <f>'4.2 Greater Glasgow'!D7+'4.2 Clyde'!D34</f>
        <v>1459</v>
      </c>
      <c r="L45" s="62">
        <f>'4.2 Greater Glasgow'!D5+'4.2 Clyde'!D10</f>
        <v>1917</v>
      </c>
    </row>
    <row r="46" spans="2:12" ht="12.75">
      <c r="B46" s="62" t="s">
        <v>14</v>
      </c>
      <c r="C46" s="62">
        <v>112</v>
      </c>
      <c r="D46" s="62">
        <v>230</v>
      </c>
      <c r="E46" s="62">
        <v>85</v>
      </c>
      <c r="F46" s="62">
        <v>231</v>
      </c>
      <c r="G46" s="62">
        <v>72</v>
      </c>
      <c r="H46" s="62">
        <v>250</v>
      </c>
      <c r="I46" s="62">
        <f>'4.2 Highland'!C34</f>
        <v>109</v>
      </c>
      <c r="J46" s="62">
        <f>'4.2 Highland'!C10</f>
        <v>214</v>
      </c>
      <c r="K46" s="62">
        <f>'4.2 Highland'!D34</f>
        <v>159</v>
      </c>
      <c r="L46" s="62">
        <f>'4.2 Highland'!D10</f>
        <v>246</v>
      </c>
    </row>
    <row r="47" spans="2:12" ht="12.75">
      <c r="B47" s="62" t="s">
        <v>15</v>
      </c>
      <c r="C47" s="62">
        <v>352</v>
      </c>
      <c r="D47" s="62">
        <v>757</v>
      </c>
      <c r="E47" s="62">
        <v>458</v>
      </c>
      <c r="F47" s="62">
        <v>702</v>
      </c>
      <c r="G47" s="62">
        <v>659</v>
      </c>
      <c r="H47" s="62">
        <v>979</v>
      </c>
      <c r="I47" s="62">
        <f>'4.2 Lanarkshire'!C7</f>
        <v>952</v>
      </c>
      <c r="J47" s="62">
        <v>1089</v>
      </c>
      <c r="K47" s="62">
        <f>'4.2 Lanarkshire'!D7</f>
        <v>983</v>
      </c>
      <c r="L47" s="62">
        <f>'4.2 Lanarkshire'!D5</f>
        <v>1113</v>
      </c>
    </row>
    <row r="48" spans="2:12" ht="12.75">
      <c r="B48" s="62" t="s">
        <v>16</v>
      </c>
      <c r="C48" s="62">
        <v>40</v>
      </c>
      <c r="D48" s="62">
        <v>283</v>
      </c>
      <c r="E48" s="62">
        <v>126</v>
      </c>
      <c r="F48" s="62">
        <v>584</v>
      </c>
      <c r="G48" s="62">
        <v>482</v>
      </c>
      <c r="H48" s="62">
        <v>753</v>
      </c>
      <c r="I48" s="62">
        <f>'4.2 Lothian'!C34</f>
        <v>568</v>
      </c>
      <c r="J48" s="62">
        <f>'4.2 Lothian'!C10</f>
        <v>755</v>
      </c>
      <c r="K48" s="62">
        <f>'4.2 Lothian'!D34</f>
        <v>632</v>
      </c>
      <c r="L48" s="62">
        <f>'4.2 Lothian'!D10</f>
        <v>722</v>
      </c>
    </row>
    <row r="49" spans="2:12" ht="12.75">
      <c r="B49" s="62" t="s">
        <v>98</v>
      </c>
      <c r="C49" s="62">
        <v>0</v>
      </c>
      <c r="D49" s="62">
        <v>0</v>
      </c>
      <c r="E49" s="62">
        <v>0</v>
      </c>
      <c r="F49" s="62">
        <v>0</v>
      </c>
      <c r="G49" s="62">
        <v>0</v>
      </c>
      <c r="H49" s="62">
        <v>0</v>
      </c>
      <c r="I49" s="62">
        <v>0</v>
      </c>
      <c r="J49" s="62">
        <v>0</v>
      </c>
      <c r="K49" s="62">
        <v>0</v>
      </c>
      <c r="L49" s="62">
        <v>0</v>
      </c>
    </row>
    <row r="50" spans="2:12" ht="12.75">
      <c r="B50" s="62" t="s">
        <v>99</v>
      </c>
      <c r="C50" s="62">
        <v>0</v>
      </c>
      <c r="D50" s="62">
        <v>0</v>
      </c>
      <c r="E50" s="62">
        <v>0</v>
      </c>
      <c r="F50" s="62">
        <v>0</v>
      </c>
      <c r="G50" s="62">
        <v>0</v>
      </c>
      <c r="H50" s="62">
        <v>0</v>
      </c>
      <c r="I50" s="62">
        <v>0</v>
      </c>
      <c r="J50" s="62">
        <v>0</v>
      </c>
      <c r="K50" s="62">
        <v>0</v>
      </c>
      <c r="L50" s="62">
        <v>0</v>
      </c>
    </row>
    <row r="51" spans="2:12" ht="12.75">
      <c r="B51" s="62" t="s">
        <v>17</v>
      </c>
      <c r="C51" s="62">
        <v>89</v>
      </c>
      <c r="D51" s="62">
        <v>158</v>
      </c>
      <c r="E51" s="62">
        <v>115</v>
      </c>
      <c r="F51" s="62">
        <v>211</v>
      </c>
      <c r="G51" s="62">
        <v>119</v>
      </c>
      <c r="H51" s="62">
        <v>179</v>
      </c>
      <c r="I51" s="62">
        <f>'4.2 Tayside'!C34</f>
        <v>147</v>
      </c>
      <c r="J51" s="62">
        <f>'4.2 Tayside'!C10</f>
        <v>220</v>
      </c>
      <c r="K51" s="62">
        <f>'4.2 Tayside'!D34</f>
        <v>126</v>
      </c>
      <c r="L51" s="62">
        <f>'4.2 Tayside'!D10</f>
        <v>183</v>
      </c>
    </row>
    <row r="52" spans="2:12" ht="12.75">
      <c r="B52" s="62" t="s">
        <v>100</v>
      </c>
      <c r="C52" s="62">
        <v>1</v>
      </c>
      <c r="D52" s="62">
        <v>4</v>
      </c>
      <c r="E52" s="62">
        <v>0</v>
      </c>
      <c r="F52" s="62">
        <v>0</v>
      </c>
      <c r="G52" s="62">
        <v>0</v>
      </c>
      <c r="H52" s="62">
        <v>0</v>
      </c>
      <c r="I52" s="62">
        <v>0</v>
      </c>
      <c r="J52" s="62">
        <v>0</v>
      </c>
      <c r="K52" s="62">
        <v>0</v>
      </c>
      <c r="L52" s="62">
        <v>0</v>
      </c>
    </row>
  </sheetData>
  <mergeCells count="15">
    <mergeCell ref="A1:H1"/>
    <mergeCell ref="B2:H2"/>
    <mergeCell ref="B3:H3"/>
    <mergeCell ref="H8:H22"/>
    <mergeCell ref="H5:H7"/>
    <mergeCell ref="I36:J36"/>
    <mergeCell ref="B35:L35"/>
    <mergeCell ref="K36:L36"/>
    <mergeCell ref="C36:D36"/>
    <mergeCell ref="E36:F36"/>
    <mergeCell ref="B26:H27"/>
    <mergeCell ref="G36:H36"/>
    <mergeCell ref="B5:B7"/>
    <mergeCell ref="C5:G6"/>
    <mergeCell ref="B23:H25"/>
  </mergeCells>
  <hyperlinks>
    <hyperlink ref="B4" location="'Contents List'!A1" display="return to Contents List"/>
  </hyperlinks>
  <printOptions horizontalCentered="1"/>
  <pageMargins left="0" right="0" top="0.2755905511811024" bottom="0.8267716535433072" header="0.5905511811023623" footer="0.2362204724409449"/>
  <pageSetup horizontalDpi="600" verticalDpi="600" orientation="landscape" scale="80" r:id="rId1"/>
  <headerFooter alignWithMargins="0">
    <oddFooter>&amp;L&amp;8Scottish Stroke Care Audit 2010 National Report
Stroke Services in Scottish Hospitals,
Data relating to 2005-2009&amp;C&amp;8Page &amp;P of &amp;N&amp;R&amp;8© NHS National Services Scotland/
Crown Copyright</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B1:I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8" width="12.7109375" style="0" customWidth="1"/>
  </cols>
  <sheetData>
    <row r="1" spans="2:8" ht="13.5" thickBot="1">
      <c r="B1" s="92" t="s">
        <v>105</v>
      </c>
      <c r="C1" s="92"/>
      <c r="D1" s="92"/>
      <c r="E1" s="69"/>
      <c r="F1" s="69"/>
      <c r="G1" s="69"/>
      <c r="H1" s="69"/>
    </row>
    <row r="2" spans="2:4" ht="13.5" thickTop="1">
      <c r="B2" s="1" t="s">
        <v>20</v>
      </c>
      <c r="C2" s="93" t="s">
        <v>51</v>
      </c>
      <c r="D2" s="93"/>
    </row>
    <row r="3" spans="2:8" ht="39.75" customHeight="1">
      <c r="B3" s="42"/>
      <c r="C3" s="100" t="s">
        <v>19</v>
      </c>
      <c r="D3" s="90"/>
      <c r="E3" s="101"/>
      <c r="F3" s="90" t="s">
        <v>90</v>
      </c>
      <c r="G3" s="90"/>
      <c r="H3" s="91"/>
    </row>
    <row r="4" spans="2:8" s="40" customFormat="1" ht="34.5" customHeight="1">
      <c r="B4" s="44" t="s">
        <v>21</v>
      </c>
      <c r="C4" s="37">
        <v>2008</v>
      </c>
      <c r="D4" s="37">
        <v>2009</v>
      </c>
      <c r="E4" s="38" t="s">
        <v>18</v>
      </c>
      <c r="F4" s="39">
        <v>2008</v>
      </c>
      <c r="G4" s="37">
        <v>2009</v>
      </c>
      <c r="H4" s="37" t="s">
        <v>18</v>
      </c>
    </row>
    <row r="5" spans="2:8" ht="12.75">
      <c r="B5" s="21" t="s">
        <v>22</v>
      </c>
      <c r="C5" s="3">
        <f>'4.2 Ayrshire &amp; Arran'!C5+'4.2 Dumfries &amp; Galloway'!C5+'4.2 Fife'!C5+'4.2 Grampian'!C5+'4.2 Clyde'!C5+'4.2 Highland'!C5+'4.2 Lothian'!C5+'4.2 Tayside'!C5</f>
        <v>3917</v>
      </c>
      <c r="D5" s="3">
        <f>'4.2 Ayrshire &amp; Arran'!D5+'4.2 Dumfries &amp; Galloway'!D5+'4.2 Fife'!D5+'4.2 Grampian'!D5+'4.2 Clyde'!D5+'4.2 Highland'!D5+'4.2 Lothian'!D5+'4.2 Tayside'!D5</f>
        <v>3932</v>
      </c>
      <c r="E5" s="8" t="str">
        <f aca="true" t="shared" si="0" ref="E5:E10">IF(SUM(D5-C5)&gt;0,CONCATENATE("+",ROUND(SUM(D5-C5),0)),IF(D5=C5,SUM(1*0),ROUND(SUM(D5-C5),0)))</f>
        <v>+15</v>
      </c>
      <c r="F5" s="7"/>
      <c r="G5" s="3"/>
      <c r="H5" s="3"/>
    </row>
    <row r="6" spans="2:8" ht="12.75">
      <c r="B6" s="22" t="s">
        <v>23</v>
      </c>
      <c r="C6" s="3">
        <f>'4.2 Ayrshire &amp; Arran'!C6+'4.2 Dumfries &amp; Galloway'!C6+'4.2 Fife'!C6+'4.2 Grampian'!C6+'4.2 Clyde'!C6+'4.2 Highland'!C6+'4.2 Lothian'!C6+'4.2 Tayside'!C6</f>
        <v>995</v>
      </c>
      <c r="D6" s="3">
        <f>'4.2 Ayrshire &amp; Arran'!D6+'4.2 Dumfries &amp; Galloway'!D6+'4.2 Fife'!D6+'4.2 Grampian'!D6+'4.2 Clyde'!D6+'4.2 Highland'!D6+'4.2 Lothian'!D6+'4.2 Tayside'!D6</f>
        <v>1003</v>
      </c>
      <c r="E6" s="8" t="str">
        <f t="shared" si="0"/>
        <v>+8</v>
      </c>
      <c r="F6" s="7"/>
      <c r="G6" s="3"/>
      <c r="H6" s="3"/>
    </row>
    <row r="7" spans="2:8" ht="12.75">
      <c r="B7" s="22" t="s">
        <v>0</v>
      </c>
      <c r="C7" s="3">
        <f>'4.2 Ayrshire &amp; Arran'!C7+'4.2 Dumfries &amp; Galloway'!C7+'4.2 Fife'!C7+'4.2 Grampian'!C7+'4.2 Clyde'!C7+'4.2 Highland'!C7+'4.2 Lothian'!C7+'4.2 Tayside'!C7</f>
        <v>1185</v>
      </c>
      <c r="D7" s="3">
        <f>'4.2 Ayrshire &amp; Arran'!D7+'4.2 Dumfries &amp; Galloway'!D7+'4.2 Fife'!D7+'4.2 Grampian'!D7+'4.2 Clyde'!D7+'4.2 Highland'!D7+'4.2 Lothian'!D7+'4.2 Tayside'!D7</f>
        <v>1161</v>
      </c>
      <c r="E7" s="8">
        <f t="shared" si="0"/>
        <v>-24</v>
      </c>
      <c r="F7" s="7"/>
      <c r="G7" s="3"/>
      <c r="H7" s="3"/>
    </row>
    <row r="8" spans="2:8" ht="12.75">
      <c r="B8" s="22" t="s">
        <v>1</v>
      </c>
      <c r="C8" s="3">
        <f>'4.2 Ayrshire &amp; Arran'!C8+'4.2 Dumfries &amp; Galloway'!C8+'4.2 Fife'!C8+'4.2 Grampian'!C8+'4.2 Clyde'!C8+'4.2 Highland'!C8+'4.2 Lothian'!C8+'4.2 Tayside'!C8</f>
        <v>62</v>
      </c>
      <c r="D8" s="3">
        <f>'4.2 Ayrshire &amp; Arran'!D8+'4.2 Dumfries &amp; Galloway'!D8+'4.2 Fife'!D8+'4.2 Grampian'!D8+'4.2 Clyde'!D8+'4.2 Highland'!D8+'4.2 Lothian'!D8+'4.2 Tayside'!D8</f>
        <v>62</v>
      </c>
      <c r="E8" s="8">
        <f t="shared" si="0"/>
        <v>0</v>
      </c>
      <c r="F8" s="7"/>
      <c r="G8" s="3"/>
      <c r="H8" s="3"/>
    </row>
    <row r="9" spans="2:8" ht="12.75">
      <c r="B9" s="22" t="s">
        <v>2</v>
      </c>
      <c r="C9" s="3">
        <f>'4.2 Ayrshire &amp; Arran'!C9+'4.2 Dumfries &amp; Galloway'!C9+'4.2 Fife'!C9+'4.2 Grampian'!C9+'4.2 Clyde'!C9+'4.2 Highland'!C9+'4.2 Lothian'!C9+'4.2 Tayside'!C9</f>
        <v>156</v>
      </c>
      <c r="D9" s="3">
        <f>'4.2 Ayrshire &amp; Arran'!D9+'4.2 Dumfries &amp; Galloway'!D9+'4.2 Fife'!D9+'4.2 Grampian'!D9+'4.2 Clyde'!D9+'4.2 Highland'!D9+'4.2 Lothian'!D9+'4.2 Tayside'!D9</f>
        <v>162</v>
      </c>
      <c r="E9" s="8" t="str">
        <f t="shared" si="0"/>
        <v>+6</v>
      </c>
      <c r="F9" s="7"/>
      <c r="G9" s="3"/>
      <c r="H9" s="3"/>
    </row>
    <row r="10" spans="2:9" ht="25.5">
      <c r="B10" s="65" t="s">
        <v>109</v>
      </c>
      <c r="C10" s="41">
        <f>'4.2 Ayrshire &amp; Arran'!C10+'4.2 Dumfries &amp; Galloway'!C10+'4.2 Fife'!C10+'4.2 Grampian'!C10+'4.2 Clyde'!C10+'4.2 Highland'!C10+'4.2 Lothian'!C10+'4.2 Tayside'!C10</f>
        <v>2395</v>
      </c>
      <c r="D10" s="41">
        <f>'4.2 Ayrshire &amp; Arran'!D10+'4.2 Dumfries &amp; Galloway'!D10+'4.2 Fife'!D10+'4.2 Grampian'!D10+'4.2 Clyde'!D10+'4.2 Highland'!D10+'4.2 Lothian'!D10+'4.2 Tayside'!D10</f>
        <v>2383</v>
      </c>
      <c r="E10" s="66">
        <f t="shared" si="0"/>
        <v>-12</v>
      </c>
      <c r="F10" s="67">
        <f>'4.2 Borders'!C5+'4.2 Forth Valley'!C5+'4.2 Greater Glasgow'!C5+'4.2 Lanarkshire'!C5</f>
        <v>3834</v>
      </c>
      <c r="G10" s="41">
        <f>'4.2 Borders'!D5+'4.2 Forth Valley'!D5+'4.2 Greater Glasgow'!D5+'4.2 Lanarkshire'!D5</f>
        <v>3450</v>
      </c>
      <c r="H10" s="41">
        <f>IF(SUM(G10-F10)&gt;0,CONCATENATE("+",ROUND(SUM(G10-F10),0)),IF(G10=F10,SUM(1*0),ROUND(SUM(G10-F10),0)))</f>
        <v>-384</v>
      </c>
      <c r="I10" s="12"/>
    </row>
    <row r="11" spans="2:8" ht="12.75">
      <c r="B11" s="85" t="s">
        <v>24</v>
      </c>
      <c r="C11" s="86"/>
      <c r="D11" s="86"/>
      <c r="E11" s="86"/>
      <c r="F11" s="86"/>
      <c r="G11" s="86"/>
      <c r="H11" s="87"/>
    </row>
    <row r="12" spans="2:8" ht="12.75">
      <c r="B12" s="22" t="s">
        <v>6</v>
      </c>
      <c r="C12" s="14">
        <v>2.2123142250530785</v>
      </c>
      <c r="D12" s="14">
        <v>1.5653104925053534</v>
      </c>
      <c r="E12" s="27">
        <f>IF(SUM(D12-C12)&gt;0,CONCATENATE("+",ROUND(SUM(D12-C12),1)),IF(D12=C12,SUM(1*0),ROUND(SUM(D12-C12),1)))</f>
        <v>-0.6</v>
      </c>
      <c r="F12" s="7"/>
      <c r="G12" s="3"/>
      <c r="H12" s="3"/>
    </row>
    <row r="13" spans="2:8" ht="12.75">
      <c r="B13" s="24" t="s">
        <v>42</v>
      </c>
      <c r="C13" s="3">
        <f>'4.2 Ayrshire &amp; Arran'!C13+'4.2 Dumfries &amp; Galloway'!C13+'4.2 Fife'!C13+'4.2 Grampian'!C13+'4.2 Clyde'!C13+'4.2 Highland'!C13+'4.2 Lothian'!C13+'4.2 Tayside'!C13</f>
        <v>2355</v>
      </c>
      <c r="D13" s="3">
        <f>'4.2 Ayrshire &amp; Arran'!D13+'4.2 Dumfries &amp; Galloway'!D13+'4.2 Fife'!D13+'4.2 Grampian'!D13+'4.2 Clyde'!D13+'4.2 Highland'!D13+'4.2 Lothian'!D13+'4.2 Tayside'!D13</f>
        <v>2335</v>
      </c>
      <c r="E13" s="8">
        <f>IF(SUM(D13-C13)&gt;0,CONCATENATE("+",ROUND(SUM(D13-C13),0)),IF(D13=C13,SUM(1*0),ROUND(SUM(D13-C13),0)))</f>
        <v>-20</v>
      </c>
      <c r="F13" s="7"/>
      <c r="G13" s="3"/>
      <c r="H13" s="3"/>
    </row>
    <row r="14" spans="2:8" ht="25.5">
      <c r="B14" s="23" t="s">
        <v>25</v>
      </c>
      <c r="C14" s="88"/>
      <c r="D14" s="88"/>
      <c r="E14" s="88"/>
      <c r="F14" s="88"/>
      <c r="G14" s="88"/>
      <c r="H14" s="89"/>
    </row>
    <row r="15" spans="2:8" ht="12.75">
      <c r="B15" s="22" t="s">
        <v>6</v>
      </c>
      <c r="C15" s="14">
        <v>7.956761339550657</v>
      </c>
      <c r="D15" s="14">
        <v>6.244871794871795</v>
      </c>
      <c r="E15" s="27">
        <f>IF(SUM(D15-C15)&gt;0,CONCATENATE("+",ROUND(SUM(D15-C15),0)),IF(D15=C15,SUM(1*0),ROUND(SUM(D15-C15),0)))</f>
        <v>-2</v>
      </c>
      <c r="F15" s="7"/>
      <c r="G15" s="3"/>
      <c r="H15" s="3"/>
    </row>
    <row r="16" spans="2:8" ht="12.75">
      <c r="B16" s="22" t="s">
        <v>42</v>
      </c>
      <c r="C16" s="3">
        <f>'4.2 Ayrshire &amp; Arran'!C16+'4.2 Dumfries &amp; Galloway'!C16+'4.2 Fife'!C16+'4.2 Grampian'!C16+'4.2 Clyde'!C16+'4.2 Highland'!C16+'4.2 Lothian'!C16+'4.2 Tayside'!C16</f>
        <v>2359</v>
      </c>
      <c r="D16" s="3">
        <f>'4.2 Ayrshire &amp; Arran'!D16+'4.2 Dumfries &amp; Galloway'!D16+'4.2 Fife'!D16+'4.2 Grampian'!D16+'4.2 Clyde'!D16+'4.2 Highland'!D16+'4.2 Lothian'!D16+'4.2 Tayside'!D16</f>
        <v>2340</v>
      </c>
      <c r="E16" s="8">
        <f>IF(SUM(D16-C16)&gt;0,CONCATENATE("+",ROUND(SUM(D16-C16),0)),IF(D16=C16,SUM(1*0),ROUND(SUM(D16-C16),0)))</f>
        <v>-19</v>
      </c>
      <c r="F16" s="7"/>
      <c r="G16" s="3"/>
      <c r="H16" s="3"/>
    </row>
    <row r="17" spans="2:8" ht="25.5">
      <c r="B17" s="23" t="s">
        <v>26</v>
      </c>
      <c r="C17" s="88"/>
      <c r="D17" s="88"/>
      <c r="E17" s="88"/>
      <c r="F17" s="88"/>
      <c r="G17" s="88"/>
      <c r="H17" s="89"/>
    </row>
    <row r="18" spans="2:8" ht="12.75">
      <c r="B18" s="22" t="s">
        <v>3</v>
      </c>
      <c r="C18" s="3">
        <f>'4.2 Ayrshire &amp; Arran'!C18+'4.2 Dumfries &amp; Galloway'!C18+'4.2 Fife'!C18+'4.2 Grampian'!C18+'4.2 Clyde'!C18+'4.2 Highland'!C18+'4.2 Lothian'!C18+'4.2 Tayside'!C18</f>
        <v>80</v>
      </c>
      <c r="D18" s="3">
        <f>'4.2 Ayrshire &amp; Arran'!D18+'4.2 Dumfries &amp; Galloway'!D18+'4.2 Fife'!D18+'4.2 Grampian'!D18+'4.2 Clyde'!D18+'4.2 Highland'!D18+'4.2 Lothian'!D18+'4.2 Tayside'!D18</f>
        <v>111</v>
      </c>
      <c r="E18" s="8" t="str">
        <f>IF(SUM(D18-C18)&gt;0,CONCATENATE("+",ROUND(SUM(D18-C18),0)),IF(D18=C18,SUM(1*0),ROUND(SUM(D18-C18),0)))</f>
        <v>+31</v>
      </c>
      <c r="F18" s="7"/>
      <c r="G18" s="3"/>
      <c r="H18" s="3"/>
    </row>
    <row r="19" spans="2:8" ht="12.75">
      <c r="B19" s="25" t="s">
        <v>4</v>
      </c>
      <c r="C19" s="19">
        <f>C18/C$10*100</f>
        <v>3.3402922755741122</v>
      </c>
      <c r="D19" s="19">
        <f>D18/D$10*100</f>
        <v>4.657994125052455</v>
      </c>
      <c r="E19" s="8" t="str">
        <f>IF(SUM(D19-C19)&gt;0,CONCATENATE("+",ROUND(SUM(D19-C19),0)),IF(D19=C19,SUM(1*0),ROUND(SUM(D19-C19),0)))</f>
        <v>+1</v>
      </c>
      <c r="F19" s="7"/>
      <c r="G19" s="3"/>
      <c r="H19" s="3"/>
    </row>
    <row r="20" spans="2:8" ht="12.75">
      <c r="B20" s="22" t="s">
        <v>5</v>
      </c>
      <c r="C20" s="3" t="str">
        <f>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3 to 4</v>
      </c>
      <c r="D20" s="3" t="str">
        <f>IF(AND(D$10&gt;0,ROUND(SUM(100*((2*D18+1.96^2)-(1.96*(SQRT(1.96^2+4*D18*(1-(D18/D$10))))))/(2*(D$10+1.96^2))),0)&lt;0),CONCATENATE(SUM(1*0)," - ",ROUND(SUM(100*((2*D18+1.96^2)+(1.96*(SQRT(1.96^2+4*D18*(1-(D18/D$10))))))/(2*(D$10+1.96^2))),0)),IF(AND(D$10&gt;0,ROUND(SUM(100*((2*D18+1.96^2)-(1.96*(SQRT(1.96^2+4*D18*(1-(D18/D$10))))))/(2*(D$10+1.96^2))),0)&gt;=0),CONCATENATE(ROUND(SUM(100*((2*D18+1.96^2)-(1.96*(SQRT(1.96^2+4*D18*(1-(D18/D$10))))))/(2*(D$10+1.96^2))),0)," to ",ROUND(SUM(100*((2*D18+1.96^2)+(1.96*(SQRT(1.96^2+4*D18*(1-(D18/D$10))))))/(2*(D$10+1.96^2))),0)),""))</f>
        <v>4 to 6</v>
      </c>
      <c r="E20" s="8"/>
      <c r="F20" s="7"/>
      <c r="G20" s="3"/>
      <c r="H20" s="3"/>
    </row>
    <row r="21" spans="2:8" ht="25.5">
      <c r="B21" s="23" t="s">
        <v>27</v>
      </c>
      <c r="C21" s="88"/>
      <c r="D21" s="88"/>
      <c r="E21" s="88"/>
      <c r="F21" s="88"/>
      <c r="G21" s="88"/>
      <c r="H21" s="89"/>
    </row>
    <row r="22" spans="2:8" ht="12.75">
      <c r="B22" s="22" t="s">
        <v>3</v>
      </c>
      <c r="C22" s="3">
        <f>'4.2 Ayrshire &amp; Arran'!C22+'4.2 Dumfries &amp; Galloway'!C22+'4.2 Fife'!C22+'4.2 Grampian'!C22+'4.2 Clyde'!C22+'4.2 Highland'!C22+'4.2 Lothian'!C22+'4.2 Tayside'!C22</f>
        <v>402</v>
      </c>
      <c r="D22" s="3">
        <f>'4.2 Ayrshire &amp; Arran'!D22+'4.2 Dumfries &amp; Galloway'!D22+'4.2 Fife'!D22+'4.2 Grampian'!D22+'4.2 Clyde'!D22+'4.2 Highland'!D22+'4.2 Lothian'!D22+'4.2 Tayside'!D22</f>
        <v>498</v>
      </c>
      <c r="E22" s="8" t="str">
        <f>IF(SUM(D22-C22)&gt;0,CONCATENATE("+",ROUND(SUM(D22-C22),0)),IF(D22=C22,SUM(1*0),ROUND(SUM(D22-C22),0)))</f>
        <v>+96</v>
      </c>
      <c r="F22" s="7"/>
      <c r="G22" s="3"/>
      <c r="H22" s="3"/>
    </row>
    <row r="23" spans="2:8" ht="12.75">
      <c r="B23" s="25" t="s">
        <v>4</v>
      </c>
      <c r="C23" s="19">
        <f>C22/C$10*100</f>
        <v>16.784968684759917</v>
      </c>
      <c r="D23" s="19">
        <f>D22/D$10*100</f>
        <v>20.898027696181284</v>
      </c>
      <c r="E23" s="8" t="str">
        <f>IF(SUM(D23-C23)&gt;0,CONCATENATE("+",ROUND(SUM(D23-C23),0)),IF(D23=C23,SUM(1*0),ROUND(SUM(D23-C23),0)))</f>
        <v>+4</v>
      </c>
      <c r="F23" s="7"/>
      <c r="G23" s="3"/>
      <c r="H23" s="3"/>
    </row>
    <row r="24" spans="2:8" ht="12.75">
      <c r="B24" s="22" t="s">
        <v>5</v>
      </c>
      <c r="C24" s="3" t="str">
        <f>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15 to 18</v>
      </c>
      <c r="D24" s="3" t="str">
        <f>IF(AND(D$10&gt;0,ROUND(SUM(100*((2*D22+1.96^2)-(1.96*(SQRT(1.96^2+4*D22*(1-(D22/D$10))))))/(2*(D$10+1.96^2))),0)&lt;0),CONCATENATE(SUM(1*0)," - ",ROUND(SUM(100*((2*D22+1.96^2)+(1.96*(SQRT(1.96^2+4*D22*(1-(D22/D$10))))))/(2*(D$10+1.96^2))),0)),IF(AND(D$10&gt;0,ROUND(SUM(100*((2*D22+1.96^2)-(1.96*(SQRT(1.96^2+4*D22*(1-(D22/D$10))))))/(2*(D$10+1.96^2))),0)&gt;=0),CONCATENATE(ROUND(SUM(100*((2*D22+1.96^2)-(1.96*(SQRT(1.96^2+4*D22*(1-(D22/D$10))))))/(2*(D$10+1.96^2))),0)," to ",ROUND(SUM(100*((2*D22+1.96^2)+(1.96*(SQRT(1.96^2+4*D22*(1-(D22/D$10))))))/(2*(D$10+1.96^2))),0)),""))</f>
        <v>19 to 23</v>
      </c>
      <c r="E24" s="8"/>
      <c r="F24" s="7"/>
      <c r="G24" s="3"/>
      <c r="H24" s="3"/>
    </row>
    <row r="25" spans="2:8" ht="25.5">
      <c r="B25" s="23" t="s">
        <v>28</v>
      </c>
      <c r="C25" s="88"/>
      <c r="D25" s="88"/>
      <c r="E25" s="88"/>
      <c r="F25" s="88"/>
      <c r="G25" s="88"/>
      <c r="H25" s="89"/>
    </row>
    <row r="26" spans="2:8" ht="12.75">
      <c r="B26" s="22" t="s">
        <v>3</v>
      </c>
      <c r="C26" s="3">
        <f>'4.2 Ayrshire &amp; Arran'!C26+'4.2 Dumfries &amp; Galloway'!C26+'4.2 Fife'!C26+'4.2 Grampian'!C26+'4.2 Clyde'!C26+'4.2 Highland'!C26+'4.2 Lothian'!C26+'4.2 Tayside'!C26</f>
        <v>599</v>
      </c>
      <c r="D26" s="3">
        <f>'4.2 Ayrshire &amp; Arran'!D26+'4.2 Dumfries &amp; Galloway'!D26+'4.2 Fife'!D26+'4.2 Grampian'!D26+'4.2 Clyde'!D26+'4.2 Highland'!D26+'4.2 Lothian'!D26+'4.2 Tayside'!D26</f>
        <v>758</v>
      </c>
      <c r="E26" s="8" t="str">
        <f>IF(SUM(D26-C26)&gt;0,CONCATENATE("+",ROUND(SUM(D26-C26),0)),IF(D26=C26,SUM(1*0),ROUND(SUM(D26-C26),0)))</f>
        <v>+159</v>
      </c>
      <c r="F26" s="7"/>
      <c r="G26" s="3"/>
      <c r="H26" s="3"/>
    </row>
    <row r="27" spans="2:8" ht="12.75">
      <c r="B27" s="25" t="s">
        <v>4</v>
      </c>
      <c r="C27" s="19">
        <f>C26/C$10*100</f>
        <v>25.010438413361168</v>
      </c>
      <c r="D27" s="19">
        <f>D26/D$10*100</f>
        <v>31.80864456567352</v>
      </c>
      <c r="E27" s="8" t="str">
        <f>IF(SUM(D27-C27)&gt;0,CONCATENATE("+",ROUND(SUM(D27-C27),0)),IF(D27=C27,SUM(1*0),ROUND(SUM(D27-C27),0)))</f>
        <v>+7</v>
      </c>
      <c r="F27" s="7"/>
      <c r="G27" s="3"/>
      <c r="H27" s="3"/>
    </row>
    <row r="28" spans="2:8" ht="12.75">
      <c r="B28" s="22" t="s">
        <v>5</v>
      </c>
      <c r="C28" s="3" t="str">
        <f>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23 to 27</v>
      </c>
      <c r="D28" s="3" t="str">
        <f>IF(AND(D$10&gt;0,ROUND(SUM(100*((2*D26+1.96^2)-(1.96*(SQRT(1.96^2+4*D26*(1-(D26/D$10))))))/(2*(D$10+1.96^2))),0)&lt;0),CONCATENATE(SUM(1*0)," - ",ROUND(SUM(100*((2*D26+1.96^2)+(1.96*(SQRT(1.96^2+4*D26*(1-(D26/D$10))))))/(2*(D$10+1.96^2))),0)),IF(AND(D$10&gt;0,ROUND(SUM(100*((2*D26+1.96^2)-(1.96*(SQRT(1.96^2+4*D26*(1-(D26/D$10))))))/(2*(D$10+1.96^2))),0)&gt;=0),CONCATENATE(ROUND(SUM(100*((2*D26+1.96^2)-(1.96*(SQRT(1.96^2+4*D26*(1-(D26/D$10))))))/(2*(D$10+1.96^2))),0)," to ",ROUND(SUM(100*((2*D26+1.96^2)+(1.96*(SQRT(1.96^2+4*D26*(1-(D26/D$10))))))/(2*(D$10+1.96^2))),0)),""))</f>
        <v>30 to 34</v>
      </c>
      <c r="E28" s="8"/>
      <c r="F28" s="7"/>
      <c r="G28" s="3"/>
      <c r="H28" s="3"/>
    </row>
    <row r="29" spans="2:8" ht="25.5">
      <c r="B29" s="23" t="s">
        <v>29</v>
      </c>
      <c r="C29" s="88"/>
      <c r="D29" s="88"/>
      <c r="E29" s="88"/>
      <c r="F29" s="88"/>
      <c r="G29" s="88"/>
      <c r="H29" s="89"/>
    </row>
    <row r="30" spans="2:8" ht="12.75">
      <c r="B30" s="22" t="s">
        <v>3</v>
      </c>
      <c r="C30" s="3">
        <f>'4.2 Ayrshire &amp; Arran'!C30+'4.2 Dumfries &amp; Galloway'!C30+'4.2 Fife'!C30+'4.2 Grampian'!C30+'4.2 Clyde'!C30+'4.2 Highland'!C30+'4.2 Lothian'!C30+'4.2 Tayside'!C30</f>
        <v>803</v>
      </c>
      <c r="D30" s="3">
        <f>'4.2 Ayrshire &amp; Arran'!D30+'4.2 Dumfries &amp; Galloway'!D30+'4.2 Fife'!D30+'4.2 Grampian'!D30+'4.2 Clyde'!D30+'4.2 Highland'!D30+'4.2 Lothian'!D30+'4.2 Tayside'!D30</f>
        <v>977</v>
      </c>
      <c r="E30" s="8" t="str">
        <f>IF(SUM(D30-C30)&gt;0,CONCATENATE("+",ROUND(SUM(D30-C30),0)),IF(D30=C30,SUM(1*0),ROUND(SUM(D30-C30),0)))</f>
        <v>+174</v>
      </c>
      <c r="F30" s="7"/>
      <c r="G30" s="3"/>
      <c r="H30" s="3"/>
    </row>
    <row r="31" spans="2:8" ht="12.75">
      <c r="B31" s="25" t="s">
        <v>4</v>
      </c>
      <c r="C31" s="19">
        <f>C30/C$10*100</f>
        <v>33.528183716075155</v>
      </c>
      <c r="D31" s="19">
        <f>D30/D$10*100</f>
        <v>40.99874108266891</v>
      </c>
      <c r="E31" s="8" t="str">
        <f>IF(SUM(D31-C31)&gt;0,CONCATENATE("+",ROUND(SUM(D31-C31),0)),IF(D31=C31,SUM(1*0),ROUND(SUM(D31-C31),0)))</f>
        <v>+7</v>
      </c>
      <c r="F31" s="7"/>
      <c r="G31" s="3"/>
      <c r="H31" s="3"/>
    </row>
    <row r="32" spans="2:8" ht="12.75">
      <c r="B32" s="22" t="s">
        <v>5</v>
      </c>
      <c r="C32" s="3" t="str">
        <f>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32 to 35</v>
      </c>
      <c r="D32" s="3" t="str">
        <f>IF(AND(D$10&gt;0,ROUND(SUM(100*((2*D30+1.96^2)-(1.96*(SQRT(1.96^2+4*D30*(1-(D30/D$10))))))/(2*(D$10+1.96^2))),0)&lt;0),CONCATENATE(SUM(1*0)," - ",ROUND(SUM(100*((2*D30+1.96^2)+(1.96*(SQRT(1.96^2+4*D30*(1-(D30/D$10))))))/(2*(D$10+1.96^2))),0)),IF(AND(D$10&gt;0,ROUND(SUM(100*((2*D30+1.96^2)-(1.96*(SQRT(1.96^2+4*D30*(1-(D30/D$10))))))/(2*(D$10+1.96^2))),0)&gt;=0),CONCATENATE(ROUND(SUM(100*((2*D30+1.96^2)-(1.96*(SQRT(1.96^2+4*D30*(1-(D30/D$10))))))/(2*(D$10+1.96^2))),0)," to ",ROUND(SUM(100*((2*D30+1.96^2)+(1.96*(SQRT(1.96^2+4*D30*(1-(D30/D$10))))))/(2*(D$10+1.96^2))),0)),""))</f>
        <v>39 to 43</v>
      </c>
      <c r="E32" s="8"/>
      <c r="F32" s="7"/>
      <c r="G32" s="3"/>
      <c r="H32" s="3"/>
    </row>
    <row r="33" spans="2:8" ht="25.5">
      <c r="B33" s="23" t="s">
        <v>124</v>
      </c>
      <c r="C33" s="88"/>
      <c r="D33" s="88"/>
      <c r="E33" s="88"/>
      <c r="F33" s="88"/>
      <c r="G33" s="88"/>
      <c r="H33" s="89"/>
    </row>
    <row r="34" spans="2:8" ht="12.75">
      <c r="B34" s="22" t="s">
        <v>3</v>
      </c>
      <c r="C34" s="3">
        <f>'4.2 Ayrshire &amp; Arran'!C34+'4.2 Dumfries &amp; Galloway'!C34+'4.2 Fife'!C34+'4.2 Grampian'!C34+'4.2 Clyde'!C34+'4.2 Highland'!C34+'4.2 Lothian'!C34+'4.2 Tayside'!C34</f>
        <v>1558</v>
      </c>
      <c r="D34" s="3">
        <f>'4.2 Ayrshire &amp; Arran'!D34+'4.2 Dumfries &amp; Galloway'!D34+'4.2 Fife'!D34+'4.2 Grampian'!D34+'4.2 Clyde'!D34+'4.2 Highland'!D34+'4.2 Lothian'!D34+'4.2 Tayside'!D34</f>
        <v>1760</v>
      </c>
      <c r="E34" s="8" t="str">
        <f>IF(SUM(D34-C34)&gt;0,CONCATENATE("+",ROUND(SUM(D34-C34),0)),IF(D34=C34,SUM(1*0),ROUND(SUM(D34-C34),0)))</f>
        <v>+202</v>
      </c>
      <c r="F34" s="7">
        <f>'4.2 Borders'!C7+'4.2 Forth Valley'!C7+'4.2 Greater Glasgow'!C7+'4.2 Lanarkshire'!C7</f>
        <v>2028</v>
      </c>
      <c r="G34" s="3">
        <f>'4.2 Borders'!D7+'4.2 Forth Valley'!D7+'4.2 Greater Glasgow'!D7+'4.2 Lanarkshire'!D7</f>
        <v>2888</v>
      </c>
      <c r="H34" s="3" t="str">
        <f>IF(SUM(G34-F34)&gt;0,CONCATENATE("+",ROUND(SUM(G34-F34),0)),IF(G34=F34,SUM(1*0),ROUND(SUM(G34-F34),0)))</f>
        <v>+860</v>
      </c>
    </row>
    <row r="35" spans="2:9" ht="12.75">
      <c r="B35" s="25" t="s">
        <v>91</v>
      </c>
      <c r="C35" s="19">
        <f>C34/C$10*100</f>
        <v>65.05219206680584</v>
      </c>
      <c r="D35" s="19">
        <f>D34/D$10*100</f>
        <v>73.85648342425513</v>
      </c>
      <c r="E35" s="8" t="str">
        <f>IF(SUM(D35-C35)&gt;0,CONCATENATE("+",ROUND(SUM(D35-C35),0)),IF(D35=C35,SUM(1*0),ROUND(SUM(D35-C35),0)))</f>
        <v>+9</v>
      </c>
      <c r="F35" s="29">
        <f>F34/F$10*100</f>
        <v>52.895148669796555</v>
      </c>
      <c r="G35" s="19">
        <f>G34/G$10*100</f>
        <v>83.71014492753623</v>
      </c>
      <c r="H35" s="19" t="str">
        <f>IF(SUM(G35-F35)&gt;0,CONCATENATE("+",ROUND(SUM(G35-F35),0)),IF(G35=F35,SUM(1*0),ROUND(SUM(G35-F35),0)))</f>
        <v>+31</v>
      </c>
      <c r="I35" s="53"/>
    </row>
    <row r="36" spans="2:8" ht="12.75">
      <c r="B36" s="22" t="s">
        <v>5</v>
      </c>
      <c r="C36" s="3" t="str">
        <f>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63 to 67</v>
      </c>
      <c r="D36" s="3" t="str">
        <f>IF(AND(D$10&gt;0,ROUND(SUM(100*((2*D34+1.96^2)-(1.96*(SQRT(1.96^2+4*D34*(1-(D34/D$10))))))/(2*(D$10+1.96^2))),0)&lt;0),CONCATENATE(SUM(1*0)," - ",ROUND(SUM(100*((2*D34+1.96^2)+(1.96*(SQRT(1.96^2+4*D34*(1-(D34/D$10))))))/(2*(D$10+1.96^2))),0)),IF(AND(D$10&gt;0,ROUND(SUM(100*((2*D34+1.96^2)-(1.96*(SQRT(1.96^2+4*D34*(1-(D34/D$10))))))/(2*(D$10+1.96^2))),0)&gt;=0),CONCATENATE(ROUND(SUM(100*((2*D34+1.96^2)-(1.96*(SQRT(1.96^2+4*D34*(1-(D34/D$10))))))/(2*(D$10+1.96^2))),0)," to ",ROUND(SUM(100*((2*D34+1.96^2)+(1.96*(SQRT(1.96^2+4*D34*(1-(D34/D$10))))))/(2*(D$10+1.96^2))),0)),""))</f>
        <v>72 to 76</v>
      </c>
      <c r="E36" s="8"/>
      <c r="F36" s="7"/>
      <c r="G36" s="3"/>
      <c r="H36" s="3"/>
    </row>
    <row r="37" spans="2:8" ht="12.75">
      <c r="B37" s="85" t="s">
        <v>30</v>
      </c>
      <c r="C37" s="86"/>
      <c r="D37" s="86"/>
      <c r="E37" s="86"/>
      <c r="F37" s="86"/>
      <c r="G37" s="86"/>
      <c r="H37" s="87"/>
    </row>
    <row r="38" spans="2:8" ht="12.75">
      <c r="B38" s="22" t="s">
        <v>3</v>
      </c>
      <c r="C38" s="3">
        <f>'4.2 Ayrshire &amp; Arran'!C38+'4.2 Dumfries &amp; Galloway'!C38+'4.2 Fife'!C38+'4.2 Grampian'!C38+'4.2 Clyde'!C38+'4.2 Highland'!C38+'4.2 Lothian'!C38+'4.2 Tayside'!C38</f>
        <v>1767</v>
      </c>
      <c r="D38" s="3">
        <f>'4.2 Ayrshire &amp; Arran'!D38+'4.2 Dumfries &amp; Galloway'!D38+'4.2 Fife'!D38+'4.2 Grampian'!D38+'4.2 Clyde'!D38+'4.2 Highland'!D38+'4.2 Lothian'!D38+'4.2 Tayside'!D38</f>
        <v>1798</v>
      </c>
      <c r="E38" s="8" t="str">
        <f>IF(SUM(D38-C38)&gt;0,CONCATENATE("+",ROUND(SUM(D38-C38),0)),IF(D38=C38,SUM(1*0),ROUND(SUM(D38-C38),0)))</f>
        <v>+31</v>
      </c>
      <c r="F38" s="7"/>
      <c r="G38" s="3"/>
      <c r="H38" s="3"/>
    </row>
    <row r="39" spans="2:8" ht="12.75">
      <c r="B39" s="24" t="s">
        <v>42</v>
      </c>
      <c r="C39" s="3">
        <f>'4.2 Ayrshire &amp; Arran'!C39+'4.2 Dumfries &amp; Galloway'!C39+'4.2 Fife'!C39+'4.2 Grampian'!C39+'4.2 Clyde'!C39+'4.2 Highland'!C39+'4.2 Lothian'!C39+'4.2 Tayside'!C39</f>
        <v>2395</v>
      </c>
      <c r="D39" s="3">
        <f>'4.2 Ayrshire &amp; Arran'!D39+'4.2 Dumfries &amp; Galloway'!D39+'4.2 Fife'!D39+'4.2 Grampian'!D39+'4.2 Clyde'!D39+'4.2 Highland'!D39+'4.2 Lothian'!D39+'4.2 Tayside'!D39</f>
        <v>2383</v>
      </c>
      <c r="E39" s="8">
        <f>IF(SUM(D39-C39)&gt;0,CONCATENATE("+",ROUND(SUM(D39-C39),0)),IF(D39=C39,SUM(1*0),ROUND(SUM(D39-C39),0)))</f>
        <v>-12</v>
      </c>
      <c r="F39" s="7"/>
      <c r="G39" s="3"/>
      <c r="H39" s="3"/>
    </row>
    <row r="40" spans="2:8" ht="12.75">
      <c r="B40" s="25" t="s">
        <v>4</v>
      </c>
      <c r="C40" s="19">
        <f>C38/C$39*100</f>
        <v>73.77870563674321</v>
      </c>
      <c r="D40" s="19">
        <f>D38/D$39*100</f>
        <v>75.45111204364247</v>
      </c>
      <c r="E40" s="8" t="str">
        <f>IF(SUM(D40-C40)&gt;0,CONCATENATE("+",ROUND(SUM(D40-C40),0)),IF(D40=C40,SUM(1*0),ROUND(SUM(D40-C40),0)))</f>
        <v>+2</v>
      </c>
      <c r="F40" s="7"/>
      <c r="G40" s="3"/>
      <c r="H40" s="3"/>
    </row>
    <row r="41" spans="2:8" ht="12.75">
      <c r="B41" s="22" t="s">
        <v>5</v>
      </c>
      <c r="C41" s="3" t="str">
        <f>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72 to 76</v>
      </c>
      <c r="D41" s="3" t="str">
        <f>IF(AND(D39&gt;0,ROUND(SUM(100*((2*D38+1.96^2)-(1.96*(SQRT(1.96^2+4*D38*(1-(D38/D39))))))/(2*(D39+1.96^2))),0)&lt;0),CONCATENATE(SUM(1*0)," - ",ROUND(SUM(100*((2*D38+1.96^2)+(1.96*(SQRT(1.96^2+4*D38*(1-(D38/D39))))))/(2*(D39+1.96^2))),0)),IF(AND(D39&gt;0,ROUND(SUM(100*((2*D38+1.96^2)-(1.96*(SQRT(1.96^2+4*D38*(1-(D38/D39))))))/(2*(D39+1.96^2))),0)&gt;=0),CONCATENATE(ROUND(SUM(100*((2*D38+1.96^2)-(1.96*(SQRT(1.96^2+4*D38*(1-(D38/D39))))))/(2*(D39+1.96^2))),0)," to ",ROUND(SUM(100*((2*D38+1.96^2)+(1.96*(SQRT(1.96^2+4*D38*(1-(D38/D39))))))/(2*(D39+1.96^2))),0)),""))</f>
        <v>74 to 77</v>
      </c>
      <c r="E41" s="8"/>
      <c r="F41" s="7"/>
      <c r="G41" s="3"/>
      <c r="H41" s="3"/>
    </row>
    <row r="42" spans="2:8" ht="25.5">
      <c r="B42" s="23" t="s">
        <v>31</v>
      </c>
      <c r="C42" s="88"/>
      <c r="D42" s="88"/>
      <c r="E42" s="88"/>
      <c r="F42" s="88"/>
      <c r="G42" s="88"/>
      <c r="H42" s="89"/>
    </row>
    <row r="43" spans="2:8" ht="12.75">
      <c r="B43" s="22" t="s">
        <v>6</v>
      </c>
      <c r="C43" s="14">
        <v>3.612443292287751</v>
      </c>
      <c r="D43" s="14">
        <v>3.571072319201995</v>
      </c>
      <c r="E43" s="27">
        <f>IF(SUM(D43-C43)&gt;0,CONCATENATE("+",ROUND(SUM(D43-C43),0)),IF(D43=C43,SUM(1*0),ROUND(SUM(D43-C43),0)))</f>
        <v>0</v>
      </c>
      <c r="F43" s="7"/>
      <c r="G43" s="3"/>
      <c r="H43" s="3"/>
    </row>
    <row r="44" spans="2:8" ht="12.75">
      <c r="B44" s="22" t="s">
        <v>42</v>
      </c>
      <c r="C44" s="3">
        <f>'4.2 Ayrshire &amp; Arran'!C44+'4.2 Dumfries &amp; Galloway'!C44+'4.2 Fife'!C44+'4.2 Grampian'!C44+'4.2 Clyde'!C44+'4.2 Highland'!C44+'4.2 Lothian'!C44+'4.2 Tayside'!C44</f>
        <v>1543</v>
      </c>
      <c r="D44" s="3">
        <f>'4.2 Ayrshire &amp; Arran'!D44+'4.2 Dumfries &amp; Galloway'!D44+'4.2 Fife'!D44+'4.2 Grampian'!D44+'4.2 Clyde'!D44+'4.2 Highland'!D44+'4.2 Lothian'!D44+'4.2 Tayside'!D44</f>
        <v>1604</v>
      </c>
      <c r="E44" s="8" t="str">
        <f>IF(SUM(D44-C44)&gt;0,CONCATENATE("+",ROUND(SUM(D44-C44),0)),IF(D44=C44,SUM(1*0),ROUND(SUM(D44-C44),0)))</f>
        <v>+61</v>
      </c>
      <c r="F44" s="7"/>
      <c r="G44" s="3"/>
      <c r="H44" s="3"/>
    </row>
    <row r="45" spans="2:8" ht="12.75">
      <c r="B45" s="85" t="s">
        <v>32</v>
      </c>
      <c r="C45" s="86"/>
      <c r="D45" s="86"/>
      <c r="E45" s="86"/>
      <c r="F45" s="86"/>
      <c r="G45" s="86"/>
      <c r="H45" s="87"/>
    </row>
    <row r="46" spans="2:8" ht="12.75">
      <c r="B46" s="22" t="s">
        <v>3</v>
      </c>
      <c r="C46" s="3">
        <f>'4.2 Ayrshire &amp; Arran'!C46+'4.2 Dumfries &amp; Galloway'!C46+'4.2 Fife'!C46+'4.2 Grampian'!C46+'4.2 Clyde'!C46+'4.2 Highland'!C46+'4.2 Lothian'!C46+'4.2 Tayside'!C46</f>
        <v>1383</v>
      </c>
      <c r="D46" s="3">
        <f>'4.2 Ayrshire &amp; Arran'!D46+'4.2 Dumfries &amp; Galloway'!D46+'4.2 Fife'!D46+'4.2 Grampian'!D46+'4.2 Clyde'!D46+'4.2 Highland'!D46+'4.2 Lothian'!D46+'4.2 Tayside'!D46</f>
        <v>1391</v>
      </c>
      <c r="E46" s="8" t="str">
        <f>IF(SUM(D46-C46)&gt;0,CONCATENATE("+",ROUND(SUM(D46-C46),0)),IF(D46=C46,SUM(1*0),ROUND(SUM(D46-C46),0)))</f>
        <v>+8</v>
      </c>
      <c r="F46" s="7"/>
      <c r="G46" s="3"/>
      <c r="H46" s="3"/>
    </row>
    <row r="47" spans="2:8" ht="12.75">
      <c r="B47" s="24" t="s">
        <v>42</v>
      </c>
      <c r="C47" s="3">
        <f>'4.2 Ayrshire &amp; Arran'!C47+'4.2 Dumfries &amp; Galloway'!C47+'4.2 Fife'!C47+'4.2 Grampian'!C47+'4.2 Clyde'!C47+'4.2 Highland'!C47+'4.2 Lothian'!C47+'4.2 Tayside'!C47</f>
        <v>2395</v>
      </c>
      <c r="D47" s="3">
        <f>'4.2 Ayrshire &amp; Arran'!D47+'4.2 Dumfries &amp; Galloway'!D47+'4.2 Fife'!D47+'4.2 Grampian'!D47+'4.2 Clyde'!D47+'4.2 Highland'!D47+'4.2 Lothian'!D47+'4.2 Tayside'!D47</f>
        <v>2383</v>
      </c>
      <c r="E47" s="8">
        <f>IF(SUM(D47-C47)&gt;0,CONCATENATE("+",ROUND(SUM(D47-C47),0)),IF(D47=C47,SUM(1*0),ROUND(SUM(D47-C47),0)))</f>
        <v>-12</v>
      </c>
      <c r="F47" s="7"/>
      <c r="G47" s="3"/>
      <c r="H47" s="3"/>
    </row>
    <row r="48" spans="2:8" ht="12.75">
      <c r="B48" s="25" t="s">
        <v>4</v>
      </c>
      <c r="C48" s="19">
        <f>C46/C$47*100</f>
        <v>57.74530271398748</v>
      </c>
      <c r="D48" s="19">
        <f>D46/D$47*100</f>
        <v>58.37180025178347</v>
      </c>
      <c r="E48" s="8" t="str">
        <f>IF(SUM(D48-C48)&gt;0,CONCATENATE("+",ROUND(SUM(D48-C48),0)),IF(D48=C48,SUM(1*0),ROUND(SUM(D48-C48),0)))</f>
        <v>+1</v>
      </c>
      <c r="F48" s="7"/>
      <c r="G48" s="3"/>
      <c r="H48" s="3"/>
    </row>
    <row r="49" spans="2:8" ht="12.75">
      <c r="B49" s="22" t="s">
        <v>5</v>
      </c>
      <c r="C49" s="3" t="str">
        <f>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56 to 60</v>
      </c>
      <c r="D49" s="3" t="str">
        <f>IF(AND(D47&gt;0,ROUND(SUM(100*((2*D46+1.96^2)-(1.96*(SQRT(1.96^2+4*D46*(1-(D46/D47))))))/(2*(D47+1.96^2))),0)&lt;0),CONCATENATE(SUM(1*0)," - ",ROUND(SUM(100*((2*D46+1.96^2)+(1.96*(SQRT(1.96^2+4*D46*(1-(D46/D47))))))/(2*(D47+1.96^2))),0)),IF(AND(D47&gt;0,ROUND(SUM(100*((2*D46+1.96^2)-(1.96*(SQRT(1.96^2+4*D46*(1-(D46/D47))))))/(2*(D47+1.96^2))),0)&gt;=0),CONCATENATE(ROUND(SUM(100*((2*D46+1.96^2)-(1.96*(SQRT(1.96^2+4*D46*(1-(D46/D47))))))/(2*(D47+1.96^2))),0)," to ",ROUND(SUM(100*((2*D46+1.96^2)+(1.96*(SQRT(1.96^2+4*D46*(1-(D46/D47))))))/(2*(D47+1.96^2))),0)),""))</f>
        <v>56 to 60</v>
      </c>
      <c r="E49" s="8"/>
      <c r="F49" s="7"/>
      <c r="G49" s="3"/>
      <c r="H49" s="3"/>
    </row>
    <row r="50" spans="2:8" ht="25.5">
      <c r="B50" s="23" t="s">
        <v>33</v>
      </c>
      <c r="C50" s="88"/>
      <c r="D50" s="88"/>
      <c r="E50" s="88"/>
      <c r="F50" s="88"/>
      <c r="G50" s="88"/>
      <c r="H50" s="89"/>
    </row>
    <row r="51" spans="2:8" ht="12.75">
      <c r="B51" s="22" t="s">
        <v>6</v>
      </c>
      <c r="C51" s="14">
        <v>16.89090909090909</v>
      </c>
      <c r="D51" s="14">
        <v>14.839378238341968</v>
      </c>
      <c r="E51" s="27">
        <f>IF(SUM(D51-C51)&gt;0,CONCATENATE("+",ROUND(SUM(D51-C51),0)),IF(D51=C51,SUM(1*0),ROUND(SUM(D51-C51),0)))</f>
        <v>-2</v>
      </c>
      <c r="F51" s="7"/>
      <c r="G51" s="3"/>
      <c r="H51" s="3"/>
    </row>
    <row r="52" spans="2:8" ht="12.75">
      <c r="B52" s="22" t="s">
        <v>7</v>
      </c>
      <c r="C52" s="3">
        <f>MIN('4.2 Ayrshire &amp; Arran'!C52,'4.2 Dumfries &amp; Galloway'!C52,'4.2 Fife'!C52,'4.2 Grampian'!C52,'4.2 Clyde'!C52,'4.2 Highland'!C52,'4.2 Lothian'!C52,'4.2 Tayside'!C52)</f>
        <v>1</v>
      </c>
      <c r="D52" s="3">
        <f>MIN('4.2 Ayrshire &amp; Arran'!D52,'4.2 Dumfries &amp; Galloway'!D52,'4.2 Fife'!D52,'4.2 Grampian'!D52,'4.2 Clyde'!D52,'4.2 Highland'!D52,'4.2 Lothian'!D52,'4.2 Tayside'!D52)</f>
        <v>1</v>
      </c>
      <c r="E52" s="8">
        <f>IF(SUM(D52-C52)&gt;0,CONCATENATE("+",ROUND(SUM(D52-C52),0)),IF(D52=C52,SUM(1*0),ROUND(SUM(D52-C52),0)))</f>
        <v>0</v>
      </c>
      <c r="F52" s="7"/>
      <c r="G52" s="3"/>
      <c r="H52" s="3"/>
    </row>
    <row r="53" spans="2:8" ht="12.75">
      <c r="B53" s="24" t="s">
        <v>8</v>
      </c>
      <c r="C53" s="3">
        <f>MAX('4.2 Ayrshire &amp; Arran'!C53,'4.2 Dumfries &amp; Galloway'!C53,'4.2 Fife'!C53,'4.2 Grampian'!C53,'4.2 Clyde'!C53,'4.2 Highland'!C53,'4.2 Lothian'!C53,'4.2 Tayside'!C53)</f>
        <v>180</v>
      </c>
      <c r="D53" s="3">
        <f>MAX('4.2 Ayrshire &amp; Arran'!D53,'4.2 Dumfries &amp; Galloway'!D53,'4.2 Fife'!D53,'4.2 Grampian'!D53,'4.2 Clyde'!D53,'4.2 Highland'!D53,'4.2 Lothian'!D53,'4.2 Tayside'!D53)</f>
        <v>108</v>
      </c>
      <c r="E53" s="8">
        <f>IF(SUM(D53-C53)&gt;0,CONCATENATE("+",ROUND(SUM(D53-C53),0)),IF(D53=C53,SUM(1*0),ROUND(SUM(D53-C53),0)))</f>
        <v>-72</v>
      </c>
      <c r="F53" s="7"/>
      <c r="G53" s="3"/>
      <c r="H53" s="3"/>
    </row>
    <row r="54" spans="2:8" ht="12.75">
      <c r="B54" s="22" t="s">
        <v>42</v>
      </c>
      <c r="C54" s="3">
        <f>'4.2 Ayrshire &amp; Arran'!C54+'4.2 Dumfries &amp; Galloway'!C54+'4.2 Fife'!C54+'4.2 Grampian'!C54+'4.2 Clyde'!C54+'4.2 Highland'!C54+'4.2 Lothian'!C54+'4.2 Tayside'!C54</f>
        <v>330</v>
      </c>
      <c r="D54" s="3">
        <f>'4.2 Ayrshire &amp; Arran'!D54+'4.2 Dumfries &amp; Galloway'!D54+'4.2 Fife'!D54+'4.2 Grampian'!D54+'4.2 Clyde'!D54+'4.2 Highland'!D54+'4.2 Lothian'!D54+'4.2 Tayside'!D54</f>
        <v>386</v>
      </c>
      <c r="E54" s="8" t="str">
        <f>IF(SUM(D54-C54)&gt;0,CONCATENATE("+",ROUND(SUM(D54-C54),0)),IF(D54=C54,SUM(1*0),ROUND(SUM(D54-C54),0)))</f>
        <v>+56</v>
      </c>
      <c r="F54" s="7"/>
      <c r="G54" s="3"/>
      <c r="H54" s="3"/>
    </row>
    <row r="55" spans="2:8" ht="38.25">
      <c r="B55" s="23" t="s">
        <v>34</v>
      </c>
      <c r="C55" s="88"/>
      <c r="D55" s="88"/>
      <c r="E55" s="88"/>
      <c r="F55" s="88"/>
      <c r="G55" s="88"/>
      <c r="H55" s="89"/>
    </row>
    <row r="56" spans="2:8" ht="12.75">
      <c r="B56" s="22" t="s">
        <v>6</v>
      </c>
      <c r="C56" s="14">
        <v>1.6703470031545742</v>
      </c>
      <c r="D56" s="14">
        <v>1.1956521739130435</v>
      </c>
      <c r="E56" s="27">
        <f>IF(SUM(D56-C56)&gt;0,CONCATENATE("+",ROUND(SUM(D56-C56),0)),IF(D56=C56,SUM(1*0),ROUND(SUM(D56-C56),0)))</f>
        <v>0</v>
      </c>
      <c r="F56" s="26"/>
      <c r="G56" s="3"/>
      <c r="H56" s="3"/>
    </row>
    <row r="57" spans="2:8" ht="12.75">
      <c r="B57" s="24" t="s">
        <v>42</v>
      </c>
      <c r="C57" s="3">
        <f>'4.2 Ayrshire &amp; Arran'!C57+'4.2 Dumfries &amp; Galloway'!C57+'4.2 Fife'!C57+'4.2 Grampian'!C57+'4.2 Clyde'!C57+'4.2 Highland'!C57+'4.2 Lothian'!C57+'4.2 Tayside'!C57</f>
        <v>1902</v>
      </c>
      <c r="D57" s="3">
        <f>'4.2 Ayrshire &amp; Arran'!D57+'4.2 Dumfries &amp; Galloway'!D57+'4.2 Fife'!D57+'4.2 Grampian'!D57+'4.2 Clyde'!D57+'4.2 Highland'!D57+'4.2 Lothian'!D57+'4.2 Tayside'!D57</f>
        <v>1886</v>
      </c>
      <c r="E57" s="8">
        <f>IF(SUM(D57-C57)&gt;0,CONCATENATE("+",ROUND(SUM(D57-C57),0)),IF(D57=C57,SUM(1*0),ROUND(SUM(D57-C57),0)))</f>
        <v>-16</v>
      </c>
      <c r="F57" s="7"/>
      <c r="G57" s="3"/>
      <c r="H57" s="3"/>
    </row>
    <row r="58" spans="2:8" ht="25.5">
      <c r="B58" s="23" t="s">
        <v>35</v>
      </c>
      <c r="C58" s="86"/>
      <c r="D58" s="86"/>
      <c r="E58" s="86"/>
      <c r="F58" s="86"/>
      <c r="G58" s="86"/>
      <c r="H58" s="87"/>
    </row>
    <row r="59" spans="2:8" ht="12.75">
      <c r="B59" s="22" t="s">
        <v>3</v>
      </c>
      <c r="C59" s="3">
        <f>'4.2 Ayrshire &amp; Arran'!C59+'4.2 Dumfries &amp; Galloway'!C59+'4.2 Fife'!C59+'4.2 Grampian'!C59+'4.2 Clyde'!C59+'4.2 Highland'!C59+'4.2 Lothian'!C59+'4.2 Tayside'!C59</f>
        <v>1804</v>
      </c>
      <c r="D59" s="3">
        <f>'4.2 Ayrshire &amp; Arran'!D59+'4.2 Dumfries &amp; Galloway'!D59+'4.2 Fife'!D59+'4.2 Grampian'!D59+'4.2 Clyde'!D59+'4.2 Highland'!D59+'4.2 Lothian'!D59+'4.2 Tayside'!D59</f>
        <v>1765</v>
      </c>
      <c r="E59" s="8">
        <f>IF(SUM(D59-C59)&gt;0,CONCATENATE("+",ROUND(SUM(D59-C59),0)),IF(D59=C59,SUM(1*0),ROUND(SUM(D59-C59),0)))</f>
        <v>-39</v>
      </c>
      <c r="F59" s="7"/>
      <c r="G59" s="3"/>
      <c r="H59" s="3"/>
    </row>
    <row r="60" spans="2:8" ht="12.75">
      <c r="B60" s="24" t="s">
        <v>42</v>
      </c>
      <c r="C60" s="3">
        <f>'4.2 Ayrshire &amp; Arran'!C60+'4.2 Dumfries &amp; Galloway'!C60+'4.2 Fife'!C60+'4.2 Grampian'!C60+'4.2 Clyde'!C60+'4.2 Highland'!C60+'4.2 Lothian'!C60+'4.2 Tayside'!C60</f>
        <v>2395</v>
      </c>
      <c r="D60" s="3">
        <f>'4.2 Ayrshire &amp; Arran'!D60+'4.2 Dumfries &amp; Galloway'!D60+'4.2 Fife'!D60+'4.2 Grampian'!D60+'4.2 Clyde'!D60+'4.2 Highland'!D60+'4.2 Lothian'!D60+'4.2 Tayside'!D60</f>
        <v>2383</v>
      </c>
      <c r="E60" s="8">
        <f>IF(SUM(D60-C60)&gt;0,CONCATENATE("+",ROUND(SUM(D60-C60),0)),IF(D60=C60,SUM(1*0),ROUND(SUM(D60-C60),0)))</f>
        <v>-12</v>
      </c>
      <c r="F60" s="7"/>
      <c r="G60" s="3"/>
      <c r="H60" s="3"/>
    </row>
    <row r="61" spans="2:8" ht="12.75">
      <c r="B61" s="25" t="s">
        <v>4</v>
      </c>
      <c r="C61" s="19">
        <f>C59/C$60*100</f>
        <v>75.32359081419624</v>
      </c>
      <c r="D61" s="19">
        <f>D59/D$60*100</f>
        <v>74.06630297943768</v>
      </c>
      <c r="E61" s="8">
        <f>IF(SUM(D61-C61)&gt;0,CONCATENATE("+",ROUND(SUM(D61-C61),0)),IF(D61=C61,SUM(1*0),ROUND(SUM(D61-C61),0)))</f>
        <v>-1</v>
      </c>
      <c r="F61" s="7"/>
      <c r="G61" s="3"/>
      <c r="H61" s="3"/>
    </row>
    <row r="62" spans="2:8" ht="12.75">
      <c r="B62" s="22" t="s">
        <v>5</v>
      </c>
      <c r="C62" s="3" t="str">
        <f>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74 to 77</v>
      </c>
      <c r="D62" s="3" t="str">
        <f>IF(AND(D60&gt;0,ROUND(SUM(100*((2*D59+1.96^2)-(1.96*(SQRT(1.96^2+4*D59*(1-(D59/D60))))))/(2*(D60+1.96^2))),0)&lt;0),CONCATENATE(SUM(1*0)," - ",ROUND(SUM(100*((2*D59+1.96^2)+(1.96*(SQRT(1.96^2+4*D59*(1-(D59/D60))))))/(2*(D60+1.96^2))),0)),IF(AND(D60&gt;0,ROUND(SUM(100*((2*D59+1.96^2)-(1.96*(SQRT(1.96^2+4*D59*(1-(D59/D60))))))/(2*(D60+1.96^2))),0)&gt;=0),CONCATENATE(ROUND(SUM(100*((2*D59+1.96^2)-(1.96*(SQRT(1.96^2+4*D59*(1-(D59/D60))))))/(2*(D60+1.96^2))),0)," to ",ROUND(SUM(100*((2*D59+1.96^2)+(1.96*(SQRT(1.96^2+4*D59*(1-(D59/D60))))))/(2*(D60+1.96^2))),0)),""))</f>
        <v>72 to 76</v>
      </c>
      <c r="E62" s="8"/>
      <c r="F62" s="7"/>
      <c r="G62" s="3"/>
      <c r="H62" s="3"/>
    </row>
    <row r="63" spans="2:8" ht="25.5">
      <c r="B63" s="23" t="s">
        <v>36</v>
      </c>
      <c r="C63" s="98"/>
      <c r="D63" s="98"/>
      <c r="E63" s="98"/>
      <c r="F63" s="98"/>
      <c r="G63" s="98"/>
      <c r="H63" s="99"/>
    </row>
    <row r="64" spans="2:8" ht="12.75">
      <c r="B64" s="22" t="s">
        <v>6</v>
      </c>
      <c r="C64" s="14">
        <v>14.506849315068493</v>
      </c>
      <c r="D64" s="14">
        <v>10.488372093023257</v>
      </c>
      <c r="E64" s="27">
        <f>IF(SUM(D64-C64)&gt;0,CONCATENATE("+",ROUND(SUM(D64-C64),0)),IF(D64=C64,SUM(1*0),ROUND(SUM(D64-C64),0)))</f>
        <v>-4</v>
      </c>
      <c r="F64" s="7"/>
      <c r="G64" s="3"/>
      <c r="H64" s="3"/>
    </row>
    <row r="65" spans="2:8" ht="12.75">
      <c r="B65" s="22" t="s">
        <v>7</v>
      </c>
      <c r="C65" s="3">
        <f>MIN('4.2 Ayrshire &amp; Arran'!C65,'4.2 Dumfries &amp; Galloway'!C65,'4.2 Fife'!C65,'4.2 Grampian'!C65,'4.2 Clyde'!C65,'4.2 Highland'!C65,'4.2 Lothian'!C65,'4.2 Tayside'!C65)</f>
        <v>1</v>
      </c>
      <c r="D65" s="3">
        <f>MIN('4.2 Ayrshire &amp; Arran'!D65,'4.2 Dumfries &amp; Galloway'!D65,'4.2 Fife'!D65,'4.2 Grampian'!D65,'4.2 Clyde'!D65,'4.2 Highland'!D65,'4.2 Lothian'!D65,'4.2 Tayside'!D65)</f>
        <v>1</v>
      </c>
      <c r="E65" s="8">
        <f>IF(SUM(D65-C65)&gt;0,CONCATENATE("+",ROUND(SUM(D65-C65),0)),IF(D65=C65,SUM(1*0),ROUND(SUM(D65-C65),0)))</f>
        <v>0</v>
      </c>
      <c r="F65" s="7"/>
      <c r="G65" s="3"/>
      <c r="H65" s="3"/>
    </row>
    <row r="66" spans="2:8" ht="12.75">
      <c r="B66" s="24" t="s">
        <v>8</v>
      </c>
      <c r="C66" s="3">
        <f>MAX('4.2 Ayrshire &amp; Arran'!C66,'4.2 Dumfries &amp; Galloway'!C66,'4.2 Fife'!C66,'4.2 Grampian'!C66,'4.2 Clyde'!C66,'4.2 Highland'!C66,'4.2 Lothian'!C66,'4.2 Tayside'!C66)</f>
        <v>91</v>
      </c>
      <c r="D66" s="3">
        <f>MAX('4.2 Ayrshire &amp; Arran'!D66,'4.2 Dumfries &amp; Galloway'!D66,'4.2 Fife'!D66,'4.2 Grampian'!D66,'4.2 Clyde'!D66,'4.2 Highland'!D66,'4.2 Lothian'!D66,'4.2 Tayside'!D66)</f>
        <v>98</v>
      </c>
      <c r="E66" s="8" t="str">
        <f>IF(SUM(D66-C66)&gt;0,CONCATENATE("+",ROUND(SUM(D66-C66),0)),IF(D66=C66,SUM(1*0),ROUND(SUM(D66-C66),0)))</f>
        <v>+7</v>
      </c>
      <c r="F66" s="7"/>
      <c r="G66" s="3"/>
      <c r="H66" s="3"/>
    </row>
    <row r="67" spans="2:8" ht="12.75">
      <c r="B67" s="22" t="s">
        <v>42</v>
      </c>
      <c r="C67" s="3">
        <f>'4.2 Ayrshire &amp; Arran'!C67+'4.2 Dumfries &amp; Galloway'!C67+'4.2 Fife'!C67+'4.2 Grampian'!C67+'4.2 Clyde'!C67+'4.2 Highland'!C67+'4.2 Lothian'!C67+'4.2 Tayside'!C67</f>
        <v>219</v>
      </c>
      <c r="D67" s="3">
        <f>'4.2 Ayrshire &amp; Arran'!D67+'4.2 Dumfries &amp; Galloway'!D67+'4.2 Fife'!D67+'4.2 Grampian'!D67+'4.2 Clyde'!D67+'4.2 Highland'!D67+'4.2 Lothian'!D67+'4.2 Tayside'!D67</f>
        <v>215</v>
      </c>
      <c r="E67" s="8">
        <f>IF(SUM(D67-C67)&gt;0,CONCATENATE("+",ROUND(SUM(D67-C67),0)),IF(D67=C67,SUM(1*0),ROUND(SUM(D67-C67),0)))</f>
        <v>-4</v>
      </c>
      <c r="F67" s="7"/>
      <c r="G67" s="3"/>
      <c r="H67" s="3"/>
    </row>
    <row r="68" spans="2:8" s="16" customFormat="1" ht="12.75">
      <c r="B68" s="15"/>
      <c r="C68" s="15"/>
      <c r="D68" s="15"/>
      <c r="E68" s="15"/>
      <c r="F68" s="15"/>
      <c r="G68" s="15"/>
      <c r="H68" s="15"/>
    </row>
    <row r="69" spans="2:8" s="16" customFormat="1" ht="12.75">
      <c r="B69" s="15"/>
      <c r="C69" s="15"/>
      <c r="D69" s="15"/>
      <c r="E69" s="15"/>
      <c r="F69" s="15"/>
      <c r="G69" s="15"/>
      <c r="H69" s="15"/>
    </row>
    <row r="70" spans="2:8" s="16" customFormat="1" ht="12.75">
      <c r="B70" s="15"/>
      <c r="C70" s="15"/>
      <c r="D70" s="15"/>
      <c r="E70" s="15"/>
      <c r="F70" s="15"/>
      <c r="G70" s="15"/>
      <c r="H70" s="15"/>
    </row>
    <row r="71" spans="2:8" ht="12.75">
      <c r="B71" s="94" t="s">
        <v>41</v>
      </c>
      <c r="C71" s="95"/>
      <c r="D71" s="95"/>
      <c r="E71" s="96"/>
      <c r="F71" s="17"/>
      <c r="G71" s="17"/>
      <c r="H71" s="17"/>
    </row>
    <row r="72" spans="2:5" ht="12.75">
      <c r="B72" s="2"/>
      <c r="C72" s="9">
        <v>2008</v>
      </c>
      <c r="D72" s="9">
        <v>2009</v>
      </c>
      <c r="E72" s="9" t="s">
        <v>18</v>
      </c>
    </row>
    <row r="73" spans="2:5" ht="25.5">
      <c r="B73" s="6" t="s">
        <v>37</v>
      </c>
      <c r="C73" s="88"/>
      <c r="D73" s="88"/>
      <c r="E73" s="89"/>
    </row>
    <row r="74" spans="2:8" ht="12.75">
      <c r="B74" s="3" t="s">
        <v>6</v>
      </c>
      <c r="C74" s="14">
        <v>7.043010752688172</v>
      </c>
      <c r="D74" s="14">
        <v>5.341772151898734</v>
      </c>
      <c r="E74" s="14">
        <f>IF(SUM(D74-C74)&gt;0,CONCATENATE("+",ROUND(SUM(D74-C74),0)),IF(D74=C74,SUM(1*0),ROUND(SUM(D74-C74),0)))</f>
        <v>-2</v>
      </c>
      <c r="F74" s="15"/>
      <c r="G74" s="15"/>
      <c r="H74" s="15"/>
    </row>
    <row r="75" spans="2:8" ht="12.75">
      <c r="B75" s="13" t="s">
        <v>42</v>
      </c>
      <c r="C75" s="3">
        <f>'4.2 Ayrshire &amp; Arran'!C75+'4.2 Dumfries &amp; Galloway'!C75+'4.2 Fife'!C75+'4.2 Grampian'!C75+'4.2 Clyde'!C75+'4.2 Highland'!C75+'4.2 Lothian'!C75+'4.2 Tayside'!C75</f>
        <v>94</v>
      </c>
      <c r="D75" s="3">
        <f>'4.2 Ayrshire &amp; Arran'!D75+'4.2 Dumfries &amp; Galloway'!D75+'4.2 Fife'!D75+'4.2 Grampian'!D75+'4.2 Clyde'!D75+'4.2 Highland'!D75+'4.2 Lothian'!D75+'4.2 Tayside'!D75</f>
        <v>81</v>
      </c>
      <c r="E75" s="3">
        <f>IF(SUM(D75-C75)&gt;0,CONCATENATE("+",ROUND(SUM(D75-C75),0)),IF(D75=C75,SUM(1*0),ROUND(SUM(D75-C75),0)))</f>
        <v>-13</v>
      </c>
      <c r="F75" s="15"/>
      <c r="G75" s="15"/>
      <c r="H75" s="15"/>
    </row>
    <row r="76" spans="2:5" ht="25.5">
      <c r="B76" s="6" t="s">
        <v>38</v>
      </c>
      <c r="C76" s="88"/>
      <c r="D76" s="88"/>
      <c r="E76" s="89"/>
    </row>
    <row r="77" spans="2:8" ht="12.75">
      <c r="B77" s="3" t="s">
        <v>6</v>
      </c>
      <c r="C77" s="14">
        <v>10.208791208791208</v>
      </c>
      <c r="D77" s="14">
        <v>12.949367088607595</v>
      </c>
      <c r="E77" s="14" t="str">
        <f>IF(SUM(D77-C77)&gt;0,CONCATENATE("+",ROUND(SUM(D77-C77),0)),IF(D77=C77,SUM(1*0),ROUND(SUM(D77-C77),0)))</f>
        <v>+3</v>
      </c>
      <c r="F77" s="15"/>
      <c r="G77" s="15"/>
      <c r="H77" s="15"/>
    </row>
    <row r="78" spans="2:8" ht="12.75">
      <c r="B78" s="13" t="s">
        <v>42</v>
      </c>
      <c r="C78" s="3">
        <f>'4.2 Ayrshire &amp; Arran'!C78+'4.2 Dumfries &amp; Galloway'!C78+'4.2 Fife'!C78+'4.2 Grampian'!C78+'4.2 Clyde'!C78+'4.2 Highland'!C78+'4.2 Lothian'!C78+'4.2 Tayside'!C78</f>
        <v>91</v>
      </c>
      <c r="D78" s="3">
        <f>'4.2 Ayrshire &amp; Arran'!D78+'4.2 Dumfries &amp; Galloway'!D78+'4.2 Fife'!D78+'4.2 Grampian'!D78+'4.2 Clyde'!D78+'4.2 Highland'!D78+'4.2 Lothian'!D78+'4.2 Tayside'!D78</f>
        <v>79</v>
      </c>
      <c r="E78" s="3">
        <f>IF(SUM(D78-C78)&gt;0,CONCATENATE("+",ROUND(SUM(D78-C78),0)),IF(D78=C78,SUM(1*0),ROUND(SUM(D78-C78),0)))</f>
        <v>-12</v>
      </c>
      <c r="F78" s="15"/>
      <c r="G78" s="15"/>
      <c r="H78" s="15"/>
    </row>
    <row r="79" spans="2:5" ht="12.75">
      <c r="B79" s="97" t="s">
        <v>39</v>
      </c>
      <c r="C79" s="88"/>
      <c r="D79" s="88"/>
      <c r="E79" s="89"/>
    </row>
    <row r="80" spans="2:8" ht="12.75">
      <c r="B80" s="3" t="s">
        <v>3</v>
      </c>
      <c r="C80" s="18">
        <f>'4.2 Ayrshire &amp; Arran'!C80+'4.2 Dumfries &amp; Galloway'!C80+'4.2 Fife'!C80+'4.2 Grampian'!C80+'4.2 Clyde'!C80+'4.2 Highland'!C80+'4.2 Lothian'!C80+'4.2 Tayside'!C80</f>
        <v>93</v>
      </c>
      <c r="D80" s="18">
        <f>'4.2 Ayrshire &amp; Arran'!D80+'4.2 Dumfries &amp; Galloway'!D80+'4.2 Fife'!D80+'4.2 Grampian'!D80+'4.2 Clyde'!D80+'4.2 Highland'!D80+'4.2 Lothian'!D80+'4.2 Tayside'!D80</f>
        <v>76</v>
      </c>
      <c r="E80" s="3">
        <f>IF(SUM(D80-C80)&gt;0,CONCATENATE("+",ROUND(SUM(D80-C80),0)),IF(D80=C80,SUM(1*0),ROUND(SUM(D80-C80),0)))</f>
        <v>-17</v>
      </c>
      <c r="F80" s="15"/>
      <c r="G80" s="15"/>
      <c r="H80" s="15"/>
    </row>
    <row r="81" spans="2:8" ht="12.75">
      <c r="B81" s="13" t="s">
        <v>42</v>
      </c>
      <c r="C81" s="18">
        <f>'4.2 Ayrshire &amp; Arran'!C81+'4.2 Dumfries &amp; Galloway'!C81+'4.2 Fife'!C81+'4.2 Grampian'!C81+'4.2 Clyde'!C81+'4.2 Highland'!C81+'4.2 Lothian'!C81+'4.2 Tayside'!C81</f>
        <v>94</v>
      </c>
      <c r="D81" s="18">
        <f>'4.2 Ayrshire &amp; Arran'!D81+'4.2 Dumfries &amp; Galloway'!D81+'4.2 Fife'!D81+'4.2 Grampian'!D81+'4.2 Clyde'!D81+'4.2 Highland'!D81+'4.2 Lothian'!D81+'4.2 Tayside'!D81</f>
        <v>81</v>
      </c>
      <c r="E81" s="3">
        <f>IF(SUM(D81-C81)&gt;0,CONCATENATE("+",ROUND(SUM(D81-C81),0)),IF(D81=C81,SUM(1*0),ROUND(SUM(D81-C81),0)))</f>
        <v>-13</v>
      </c>
      <c r="F81" s="15"/>
      <c r="G81" s="15"/>
      <c r="H81" s="15"/>
    </row>
    <row r="82" spans="2:8" ht="12.75">
      <c r="B82" s="4" t="s">
        <v>4</v>
      </c>
      <c r="C82" s="19">
        <f>C80/C$81*100</f>
        <v>98.93617021276596</v>
      </c>
      <c r="D82" s="19">
        <f>D80/D$81*100</f>
        <v>93.82716049382715</v>
      </c>
      <c r="E82" s="3">
        <f>IF(SUM(D82-C82)&gt;0,CONCATENATE("+",ROUND(SUM(D82-C82),0)),IF(D82=C82,SUM(1*0),ROUND(SUM(D82-C82),0)))</f>
        <v>-5</v>
      </c>
      <c r="F82" s="15"/>
      <c r="G82" s="15"/>
      <c r="H82" s="15"/>
    </row>
    <row r="83" spans="2:8" ht="12.75">
      <c r="B83" s="3" t="s">
        <v>5</v>
      </c>
      <c r="C83" s="14" t="str">
        <f>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94 to 100</v>
      </c>
      <c r="D83" s="14" t="str">
        <f>IF(AND(D81&gt;0,ROUND(SUM(100*((2*D80+1.96^2)-(1.96*(SQRT(1.96^2+4*D80*(1-(D80/D81))))))/(2*(D81+1.96^2))),0)&lt;0),CONCATENATE(SUM(1*0)," - ",ROUND(SUM(100*((2*D80+1.96^2)+(1.96*(SQRT(1.96^2+4*D80*(1-(D80/D81))))))/(2*(D81+1.96^2))),0)),IF(AND(D81&gt;0,ROUND(SUM(100*((2*D80+1.96^2)-(1.96*(SQRT(1.96^2+4*D80*(1-(D80/D81))))))/(2*(D81+1.96^2))),0)&gt;=0),CONCATENATE(ROUND(SUM(100*((2*D80+1.96^2)-(1.96*(SQRT(1.96^2+4*D80*(1-(D80/D81))))))/(2*(D81+1.96^2))),0)," to ",ROUND(SUM(100*((2*D80+1.96^2)+(1.96*(SQRT(1.96^2+4*D80*(1-(D80/D81))))))/(2*(D81+1.96^2))),0)),""))</f>
        <v>86 to 97</v>
      </c>
      <c r="E83" s="3"/>
      <c r="F83" s="15"/>
      <c r="G83" s="15"/>
      <c r="H83" s="15"/>
    </row>
    <row r="84" spans="2:5" ht="25.5">
      <c r="B84" s="6" t="s">
        <v>40</v>
      </c>
      <c r="C84" s="88"/>
      <c r="D84" s="88"/>
      <c r="E84" s="89"/>
    </row>
    <row r="85" spans="2:8" ht="12.75">
      <c r="B85" s="3" t="s">
        <v>6</v>
      </c>
      <c r="C85" s="14">
        <v>16.455555555555556</v>
      </c>
      <c r="D85" s="14">
        <v>13.32</v>
      </c>
      <c r="E85" s="14">
        <f>IF(SUM(D85-C85)&gt;0,CONCATENATE("+",ROUND(SUM(D85-C85),0)),IF(D85=C85,SUM(1*0),ROUND(SUM(D85-C85),0)))</f>
        <v>-3</v>
      </c>
      <c r="F85" s="15"/>
      <c r="G85" s="15"/>
      <c r="H85" s="15"/>
    </row>
    <row r="86" spans="2:8" ht="12.75">
      <c r="B86" s="13" t="s">
        <v>7</v>
      </c>
      <c r="C86" s="18">
        <f>MIN('4.2 Ayrshire &amp; Arran'!C86,'4.2 Dumfries &amp; Galloway'!C86,'4.2 Fife'!C86,'4.2 Grampian'!C86,'4.2 Clyde'!C86,'4.2 Highland'!C86,'4.2 Lothian'!C86,'4.2 Tayside'!C86)</f>
        <v>0</v>
      </c>
      <c r="D86" s="18">
        <f>MIN('4.2 Ayrshire &amp; Arran'!D86,'4.2 Dumfries &amp; Galloway'!D86,'4.2 Fife'!D86,'4.2 Grampian'!D86,'4.2 Clyde'!D86,'4.2 Highland'!D86,'4.2 Lothian'!D86,'4.2 Tayside'!D86)</f>
        <v>1</v>
      </c>
      <c r="E86" s="3" t="str">
        <f>IF(SUM(D86-C86)&gt;0,CONCATENATE("+",ROUND(SUM(D86-C86),0)),IF(D86=C86,SUM(1*0),ROUND(SUM(D86-C86),0)))</f>
        <v>+1</v>
      </c>
      <c r="F86" s="15"/>
      <c r="G86" s="15"/>
      <c r="H86" s="15"/>
    </row>
    <row r="87" spans="2:8" ht="12.75">
      <c r="B87" s="13" t="s">
        <v>8</v>
      </c>
      <c r="C87" s="18">
        <f>MAX('4.2 Ayrshire &amp; Arran'!C87,'4.2 Dumfries &amp; Galloway'!C87,'4.2 Fife'!C87,'4.2 Grampian'!C87,'4.2 Clyde'!C87,'4.2 Highland'!C87,'4.2 Lothian'!C87,'4.2 Tayside'!C87)</f>
        <v>129</v>
      </c>
      <c r="D87" s="18">
        <f>MAX('4.2 Ayrshire &amp; Arran'!D87,'4.2 Dumfries &amp; Galloway'!D87,'4.2 Fife'!D87,'4.2 Grampian'!D87,'4.2 Clyde'!D87,'4.2 Highland'!D87,'4.2 Lothian'!D87,'4.2 Tayside'!D87)</f>
        <v>76</v>
      </c>
      <c r="E87" s="3">
        <f>IF(SUM(D87-C87)&gt;0,CONCATENATE("+",ROUND(SUM(D87-C87),0)),IF(D87=C87,SUM(1*0),ROUND(SUM(D87-C87),0)))</f>
        <v>-53</v>
      </c>
      <c r="F87" s="15"/>
      <c r="G87" s="15"/>
      <c r="H87" s="15"/>
    </row>
    <row r="88" spans="2:8" ht="12.75">
      <c r="B88" s="3" t="s">
        <v>42</v>
      </c>
      <c r="C88" s="19">
        <f>'4.2 Ayrshire &amp; Arran'!C88+'4.2 Dumfries &amp; Galloway'!C88+'4.2 Fife'!C88+'4.2 Grampian'!C88+'4.2 Clyde'!C88+'4.2 Highland'!C88+'4.2 Lothian'!C88+'4.2 Tayside'!C88</f>
        <v>90</v>
      </c>
      <c r="D88" s="19">
        <f>'4.2 Ayrshire &amp; Arran'!D88+'4.2 Dumfries &amp; Galloway'!D88+'4.2 Fife'!D88+'4.2 Grampian'!D88+'4.2 Clyde'!D88+'4.2 Highland'!D88+'4.2 Lothian'!D88+'4.2 Tayside'!D88</f>
        <v>74</v>
      </c>
      <c r="E88" s="3">
        <f>IF(SUM(D88-C88)&gt;0,CONCATENATE("+",ROUND(SUM(D88-C88),0)),IF(D88=C88,SUM(1*0),ROUND(SUM(D88-C88),0)))</f>
        <v>-16</v>
      </c>
      <c r="F88" s="15"/>
      <c r="G88" s="15"/>
      <c r="H88" s="15"/>
    </row>
  </sheetData>
  <mergeCells count="23">
    <mergeCell ref="B1:D1"/>
    <mergeCell ref="C2:D2"/>
    <mergeCell ref="C84:E84"/>
    <mergeCell ref="B71:E71"/>
    <mergeCell ref="B79:E79"/>
    <mergeCell ref="C73:E73"/>
    <mergeCell ref="C76:E76"/>
    <mergeCell ref="C58:H58"/>
    <mergeCell ref="C63:H63"/>
    <mergeCell ref="C3:E3"/>
    <mergeCell ref="F3:H3"/>
    <mergeCell ref="B11:H11"/>
    <mergeCell ref="C17:H17"/>
    <mergeCell ref="C14:H14"/>
    <mergeCell ref="C21:H21"/>
    <mergeCell ref="C25:H25"/>
    <mergeCell ref="B37:H37"/>
    <mergeCell ref="C29:H29"/>
    <mergeCell ref="C33:H33"/>
    <mergeCell ref="B45:H45"/>
    <mergeCell ref="C42:H42"/>
    <mergeCell ref="C50:H50"/>
    <mergeCell ref="C55:H55"/>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3.xml><?xml version="1.0" encoding="utf-8"?>
<worksheet xmlns="http://schemas.openxmlformats.org/spreadsheetml/2006/main" xmlns:r="http://schemas.openxmlformats.org/officeDocument/2006/relationships">
  <dimension ref="B1:H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8" width="12.7109375" style="0" customWidth="1"/>
  </cols>
  <sheetData>
    <row r="1" spans="2:8" ht="13.5" thickBot="1">
      <c r="B1" s="92" t="s">
        <v>105</v>
      </c>
      <c r="C1" s="92"/>
      <c r="D1" s="92"/>
      <c r="E1" s="92"/>
      <c r="F1" s="92"/>
      <c r="G1" s="92"/>
      <c r="H1" s="92"/>
    </row>
    <row r="2" spans="2:4" ht="13.5" thickTop="1">
      <c r="B2" s="1" t="s">
        <v>43</v>
      </c>
      <c r="C2" s="106" t="s">
        <v>51</v>
      </c>
      <c r="D2" s="106"/>
    </row>
    <row r="3" spans="2:8" ht="39.75" customHeight="1">
      <c r="B3" s="32" t="s">
        <v>21</v>
      </c>
      <c r="C3" s="107" t="s">
        <v>9</v>
      </c>
      <c r="D3" s="104"/>
      <c r="E3" s="104" t="s">
        <v>10</v>
      </c>
      <c r="F3" s="104"/>
      <c r="G3" s="104" t="s">
        <v>11</v>
      </c>
      <c r="H3" s="105"/>
    </row>
    <row r="4" spans="2:8" s="40" customFormat="1" ht="34.5" customHeight="1">
      <c r="B4" s="36"/>
      <c r="C4" s="37">
        <v>2008</v>
      </c>
      <c r="D4" s="38">
        <v>2009</v>
      </c>
      <c r="E4" s="39">
        <v>2008</v>
      </c>
      <c r="F4" s="38">
        <v>2009</v>
      </c>
      <c r="G4" s="39">
        <v>2008</v>
      </c>
      <c r="H4" s="37">
        <v>2009</v>
      </c>
    </row>
    <row r="5" spans="2:8" ht="12.75">
      <c r="B5" s="5" t="s">
        <v>22</v>
      </c>
      <c r="C5" s="3">
        <f aca="true" t="shared" si="0" ref="C5:C10">SUM(E5,G5)</f>
        <v>376</v>
      </c>
      <c r="D5" s="8">
        <f aca="true" t="shared" si="1" ref="D5:D10">SUM(F5,H5)</f>
        <v>329</v>
      </c>
      <c r="E5" s="7">
        <v>158</v>
      </c>
      <c r="F5" s="8">
        <v>150</v>
      </c>
      <c r="G5" s="7">
        <v>218</v>
      </c>
      <c r="H5" s="3">
        <v>179</v>
      </c>
    </row>
    <row r="6" spans="2:8" ht="12.75">
      <c r="B6" s="3" t="s">
        <v>23</v>
      </c>
      <c r="C6" s="3">
        <f t="shared" si="0"/>
        <v>119</v>
      </c>
      <c r="D6" s="8">
        <f t="shared" si="1"/>
        <v>107</v>
      </c>
      <c r="E6" s="7">
        <v>31</v>
      </c>
      <c r="F6" s="8">
        <v>41</v>
      </c>
      <c r="G6" s="7">
        <v>88</v>
      </c>
      <c r="H6" s="3">
        <v>66</v>
      </c>
    </row>
    <row r="7" spans="2:8" ht="12.75">
      <c r="B7" s="3" t="s">
        <v>0</v>
      </c>
      <c r="C7" s="3">
        <f t="shared" si="0"/>
        <v>231</v>
      </c>
      <c r="D7" s="8">
        <f t="shared" si="1"/>
        <v>198</v>
      </c>
      <c r="E7" s="7">
        <v>116</v>
      </c>
      <c r="F7" s="8">
        <v>103</v>
      </c>
      <c r="G7" s="7">
        <v>115</v>
      </c>
      <c r="H7" s="3">
        <v>95</v>
      </c>
    </row>
    <row r="8" spans="2:8" ht="12.75">
      <c r="B8" s="3" t="s">
        <v>1</v>
      </c>
      <c r="C8" s="3">
        <f t="shared" si="0"/>
        <v>2</v>
      </c>
      <c r="D8" s="8">
        <f t="shared" si="1"/>
        <v>1</v>
      </c>
      <c r="E8" s="7">
        <v>1</v>
      </c>
      <c r="F8" s="8">
        <v>1</v>
      </c>
      <c r="G8" s="7">
        <v>1</v>
      </c>
      <c r="H8" s="3">
        <v>0</v>
      </c>
    </row>
    <row r="9" spans="2:8" ht="12.75">
      <c r="B9" s="3" t="s">
        <v>2</v>
      </c>
      <c r="C9" s="3">
        <f t="shared" si="0"/>
        <v>23</v>
      </c>
      <c r="D9" s="8">
        <f t="shared" si="1"/>
        <v>21</v>
      </c>
      <c r="E9" s="7">
        <v>10</v>
      </c>
      <c r="F9" s="8">
        <v>3</v>
      </c>
      <c r="G9" s="7">
        <v>13</v>
      </c>
      <c r="H9" s="3">
        <v>18</v>
      </c>
    </row>
    <row r="10" spans="2:8" ht="25.5">
      <c r="B10" s="65" t="s">
        <v>109</v>
      </c>
      <c r="C10" s="41">
        <f t="shared" si="0"/>
        <v>375</v>
      </c>
      <c r="D10" s="66">
        <f t="shared" si="1"/>
        <v>327</v>
      </c>
      <c r="E10" s="67">
        <v>158</v>
      </c>
      <c r="F10" s="66">
        <v>148</v>
      </c>
      <c r="G10" s="67">
        <v>217</v>
      </c>
      <c r="H10" s="41">
        <v>179</v>
      </c>
    </row>
    <row r="11" spans="2:8" ht="12.75">
      <c r="B11" s="23" t="s">
        <v>24</v>
      </c>
      <c r="C11" s="102"/>
      <c r="D11" s="102"/>
      <c r="E11" s="102"/>
      <c r="F11" s="102"/>
      <c r="G11" s="102"/>
      <c r="H11" s="103"/>
    </row>
    <row r="12" spans="2:8" ht="12.75">
      <c r="B12" s="3" t="s">
        <v>6</v>
      </c>
      <c r="C12" s="14">
        <v>1.544</v>
      </c>
      <c r="D12" s="27">
        <v>0.8343558282208589</v>
      </c>
      <c r="E12" s="26">
        <v>1.2784810126582278</v>
      </c>
      <c r="F12" s="27">
        <v>0.5945945945945946</v>
      </c>
      <c r="G12" s="26">
        <v>1.737327188940092</v>
      </c>
      <c r="H12" s="14">
        <v>1.0337078651685394</v>
      </c>
    </row>
    <row r="13" spans="2:8" ht="12.75">
      <c r="B13" s="13" t="s">
        <v>42</v>
      </c>
      <c r="C13" s="3">
        <f>SUM(E13,G13)</f>
        <v>375</v>
      </c>
      <c r="D13" s="8">
        <f>SUM(F13,H13)</f>
        <v>326</v>
      </c>
      <c r="E13" s="7">
        <v>158</v>
      </c>
      <c r="F13" s="8">
        <v>148</v>
      </c>
      <c r="G13" s="7">
        <v>217</v>
      </c>
      <c r="H13" s="3">
        <v>178</v>
      </c>
    </row>
    <row r="14" spans="2:8" ht="25.5">
      <c r="B14" s="23" t="s">
        <v>25</v>
      </c>
      <c r="C14" s="102"/>
      <c r="D14" s="102"/>
      <c r="E14" s="102"/>
      <c r="F14" s="102"/>
      <c r="G14" s="102"/>
      <c r="H14" s="103"/>
    </row>
    <row r="15" spans="2:8" ht="12.75">
      <c r="B15" s="3" t="s">
        <v>6</v>
      </c>
      <c r="C15" s="14">
        <v>6.770666666666667</v>
      </c>
      <c r="D15" s="27">
        <v>5.9755351681957185</v>
      </c>
      <c r="E15" s="26">
        <v>6.455696202531645</v>
      </c>
      <c r="F15" s="27">
        <v>3.7972972972972974</v>
      </c>
      <c r="G15" s="26">
        <v>7</v>
      </c>
      <c r="H15" s="14">
        <v>7.776536312849162</v>
      </c>
    </row>
    <row r="16" spans="2:8" ht="12.75">
      <c r="B16" s="3" t="s">
        <v>42</v>
      </c>
      <c r="C16" s="3">
        <f>SUM(E16,G16)</f>
        <v>375</v>
      </c>
      <c r="D16" s="8">
        <f>SUM(F16,H16)</f>
        <v>327</v>
      </c>
      <c r="E16" s="7">
        <v>158</v>
      </c>
      <c r="F16" s="8">
        <v>148</v>
      </c>
      <c r="G16" s="7">
        <v>217</v>
      </c>
      <c r="H16" s="3">
        <v>179</v>
      </c>
    </row>
    <row r="17" spans="2:8" ht="25.5">
      <c r="B17" s="23" t="s">
        <v>26</v>
      </c>
      <c r="C17" s="102"/>
      <c r="D17" s="102"/>
      <c r="E17" s="102"/>
      <c r="F17" s="102"/>
      <c r="G17" s="102"/>
      <c r="H17" s="103"/>
    </row>
    <row r="18" spans="2:8" ht="12.75">
      <c r="B18" s="3" t="s">
        <v>3</v>
      </c>
      <c r="C18" s="3">
        <f>SUM(E18,G18)</f>
        <v>1</v>
      </c>
      <c r="D18" s="8">
        <f>SUM(F18,H18)</f>
        <v>3</v>
      </c>
      <c r="E18" s="7">
        <v>1</v>
      </c>
      <c r="F18" s="8">
        <v>3</v>
      </c>
      <c r="G18" s="7">
        <v>0</v>
      </c>
      <c r="H18" s="3">
        <v>0</v>
      </c>
    </row>
    <row r="19" spans="2:8" ht="12.75">
      <c r="B19" s="4" t="s">
        <v>4</v>
      </c>
      <c r="C19" s="19">
        <f>C18/C10*100</f>
        <v>0.26666666666666666</v>
      </c>
      <c r="D19" s="31">
        <f>D18/D10*100</f>
        <v>0.9174311926605505</v>
      </c>
      <c r="E19" s="29">
        <f>E18/E$10*100</f>
        <v>0.6329113924050633</v>
      </c>
      <c r="F19" s="31">
        <f>F18/F$10*100</f>
        <v>2.027027027027027</v>
      </c>
      <c r="G19" s="29">
        <f>G18/G$10*100</f>
        <v>0</v>
      </c>
      <c r="H19" s="19">
        <f>H18/H$10*100</f>
        <v>0</v>
      </c>
    </row>
    <row r="20" spans="2:8" ht="12.75">
      <c r="B20" s="3" t="s">
        <v>5</v>
      </c>
      <c r="C20" s="7" t="str">
        <f aca="true" t="shared" si="2" ref="C20:H20">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0 to 1</v>
      </c>
      <c r="D20" s="8" t="str">
        <f t="shared" si="2"/>
        <v>0 to 3</v>
      </c>
      <c r="E20" s="7" t="str">
        <f t="shared" si="2"/>
        <v>0 to 3</v>
      </c>
      <c r="F20" s="8" t="str">
        <f t="shared" si="2"/>
        <v>1 to 6</v>
      </c>
      <c r="G20" s="7" t="str">
        <f t="shared" si="2"/>
        <v>0 to 2</v>
      </c>
      <c r="H20" s="3" t="str">
        <f t="shared" si="2"/>
        <v>0 to 2</v>
      </c>
    </row>
    <row r="21" spans="2:8" ht="25.5">
      <c r="B21" s="23" t="s">
        <v>27</v>
      </c>
      <c r="C21" s="102"/>
      <c r="D21" s="102"/>
      <c r="E21" s="102"/>
      <c r="F21" s="102"/>
      <c r="G21" s="102"/>
      <c r="H21" s="103"/>
    </row>
    <row r="22" spans="2:8" ht="12.75">
      <c r="B22" s="3" t="s">
        <v>3</v>
      </c>
      <c r="C22" s="3">
        <f>SUM(E22,G22)</f>
        <v>32</v>
      </c>
      <c r="D22" s="8">
        <f>SUM(F22,H22)</f>
        <v>39</v>
      </c>
      <c r="E22" s="7">
        <v>13</v>
      </c>
      <c r="F22" s="8">
        <v>30</v>
      </c>
      <c r="G22" s="7">
        <v>19</v>
      </c>
      <c r="H22" s="3">
        <v>9</v>
      </c>
    </row>
    <row r="23" spans="2:8" ht="12.75">
      <c r="B23" s="4" t="s">
        <v>4</v>
      </c>
      <c r="C23" s="19">
        <f>C22/C10*100</f>
        <v>8.533333333333333</v>
      </c>
      <c r="D23" s="31">
        <f>D22/D10*100</f>
        <v>11.926605504587156</v>
      </c>
      <c r="E23" s="29">
        <f>E22/E$10*100</f>
        <v>8.227848101265822</v>
      </c>
      <c r="F23" s="31">
        <f>F22/F$10*100</f>
        <v>20.27027027027027</v>
      </c>
      <c r="G23" s="29">
        <f>G22/G$10*100</f>
        <v>8.755760368663594</v>
      </c>
      <c r="H23" s="19">
        <f>H22/H$10*100</f>
        <v>5.027932960893855</v>
      </c>
    </row>
    <row r="24" spans="2:8" ht="12.75">
      <c r="B24" s="3" t="s">
        <v>5</v>
      </c>
      <c r="C24" s="3" t="str">
        <f aca="true" t="shared" si="3" ref="C24:H24">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6 to 12</v>
      </c>
      <c r="D24" s="8" t="str">
        <f t="shared" si="3"/>
        <v>9 to 16</v>
      </c>
      <c r="E24" s="7" t="str">
        <f t="shared" si="3"/>
        <v>5 to 14</v>
      </c>
      <c r="F24" s="8" t="str">
        <f t="shared" si="3"/>
        <v>15 to 27</v>
      </c>
      <c r="G24" s="7" t="str">
        <f t="shared" si="3"/>
        <v>6 to 13</v>
      </c>
      <c r="H24" s="3" t="str">
        <f t="shared" si="3"/>
        <v>3 to 9</v>
      </c>
    </row>
    <row r="25" spans="2:8" ht="25.5">
      <c r="B25" s="23" t="s">
        <v>28</v>
      </c>
      <c r="C25" s="102"/>
      <c r="D25" s="102"/>
      <c r="E25" s="102"/>
      <c r="F25" s="102"/>
      <c r="G25" s="102"/>
      <c r="H25" s="103"/>
    </row>
    <row r="26" spans="2:8" ht="12.75">
      <c r="B26" s="3" t="s">
        <v>3</v>
      </c>
      <c r="C26" s="3">
        <f>SUM(E26,G26)</f>
        <v>67</v>
      </c>
      <c r="D26" s="8">
        <f>SUM(F26,H26)</f>
        <v>79</v>
      </c>
      <c r="E26" s="7">
        <v>23</v>
      </c>
      <c r="F26" s="8">
        <v>52</v>
      </c>
      <c r="G26" s="7">
        <v>44</v>
      </c>
      <c r="H26" s="3">
        <v>27</v>
      </c>
    </row>
    <row r="27" spans="2:8" ht="12.75">
      <c r="B27" s="4" t="s">
        <v>4</v>
      </c>
      <c r="C27" s="19">
        <f>C26/C10*100</f>
        <v>17.866666666666667</v>
      </c>
      <c r="D27" s="31">
        <f>D26/D10*100</f>
        <v>24.159021406727827</v>
      </c>
      <c r="E27" s="29">
        <f>E26/E$10*100</f>
        <v>14.556962025316455</v>
      </c>
      <c r="F27" s="31">
        <f>F26/F$10*100</f>
        <v>35.13513513513514</v>
      </c>
      <c r="G27" s="29">
        <f>G26/G$10*100</f>
        <v>20.276497695852534</v>
      </c>
      <c r="H27" s="19">
        <f>H26/H$10*100</f>
        <v>15.083798882681565</v>
      </c>
    </row>
    <row r="28" spans="2:8" ht="12.75">
      <c r="B28" s="3" t="s">
        <v>5</v>
      </c>
      <c r="C28" s="3" t="str">
        <f aca="true" t="shared" si="4" ref="C28:H28">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14 to 22</v>
      </c>
      <c r="D28" s="8" t="str">
        <f t="shared" si="4"/>
        <v>20 to 29</v>
      </c>
      <c r="E28" s="7" t="str">
        <f t="shared" si="4"/>
        <v>10 to 21</v>
      </c>
      <c r="F28" s="8" t="str">
        <f t="shared" si="4"/>
        <v>28 to 43</v>
      </c>
      <c r="G28" s="7" t="str">
        <f t="shared" si="4"/>
        <v>15 to 26</v>
      </c>
      <c r="H28" s="3" t="str">
        <f t="shared" si="4"/>
        <v>11 to 21</v>
      </c>
    </row>
    <row r="29" spans="2:8" ht="25.5">
      <c r="B29" s="23" t="s">
        <v>29</v>
      </c>
      <c r="C29" s="102"/>
      <c r="D29" s="102"/>
      <c r="E29" s="102"/>
      <c r="F29" s="102"/>
      <c r="G29" s="102"/>
      <c r="H29" s="103"/>
    </row>
    <row r="30" spans="2:8" ht="12.75">
      <c r="B30" s="3" t="s">
        <v>3</v>
      </c>
      <c r="C30" s="3">
        <f>SUM(E30,G30)</f>
        <v>107</v>
      </c>
      <c r="D30" s="8">
        <f>SUM(F30,H30)</f>
        <v>116</v>
      </c>
      <c r="E30" s="7">
        <v>37</v>
      </c>
      <c r="F30" s="8">
        <v>72</v>
      </c>
      <c r="G30" s="7">
        <v>70</v>
      </c>
      <c r="H30" s="3">
        <v>44</v>
      </c>
    </row>
    <row r="31" spans="2:8" ht="12.75">
      <c r="B31" s="4" t="s">
        <v>4</v>
      </c>
      <c r="C31" s="19">
        <f>C30/C10*100</f>
        <v>28.53333333333333</v>
      </c>
      <c r="D31" s="31">
        <f>D30/D10*100</f>
        <v>35.47400611620795</v>
      </c>
      <c r="E31" s="29">
        <f>E30/E$10*100</f>
        <v>23.417721518987342</v>
      </c>
      <c r="F31" s="31">
        <f>F30/F$10*100</f>
        <v>48.64864864864865</v>
      </c>
      <c r="G31" s="29">
        <f>G30/G$10*100</f>
        <v>32.25806451612903</v>
      </c>
      <c r="H31" s="19">
        <f>H30/H$10*100</f>
        <v>24.581005586592177</v>
      </c>
    </row>
    <row r="32" spans="2:8" ht="12.75">
      <c r="B32" s="3" t="s">
        <v>5</v>
      </c>
      <c r="C32" s="3" t="str">
        <f aca="true" t="shared" si="5" ref="C32:H32">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24 to 33</v>
      </c>
      <c r="D32" s="8" t="str">
        <f t="shared" si="5"/>
        <v>30 to 41</v>
      </c>
      <c r="E32" s="7" t="str">
        <f t="shared" si="5"/>
        <v>17 to 31</v>
      </c>
      <c r="F32" s="8" t="str">
        <f t="shared" si="5"/>
        <v>41 to 57</v>
      </c>
      <c r="G32" s="7" t="str">
        <f t="shared" si="5"/>
        <v>26 to 39</v>
      </c>
      <c r="H32" s="3" t="str">
        <f t="shared" si="5"/>
        <v>19 to 31</v>
      </c>
    </row>
    <row r="33" spans="2:8" ht="25.5">
      <c r="B33" s="23" t="s">
        <v>124</v>
      </c>
      <c r="C33" s="102"/>
      <c r="D33" s="102"/>
      <c r="E33" s="102"/>
      <c r="F33" s="102"/>
      <c r="G33" s="102"/>
      <c r="H33" s="103"/>
    </row>
    <row r="34" spans="2:8" ht="12.75">
      <c r="B34" s="3" t="s">
        <v>3</v>
      </c>
      <c r="C34" s="3">
        <f>SUM(E34,G34)</f>
        <v>253</v>
      </c>
      <c r="D34" s="8">
        <f>SUM(F34,H34)</f>
        <v>255</v>
      </c>
      <c r="E34" s="7">
        <v>113</v>
      </c>
      <c r="F34" s="8">
        <v>143</v>
      </c>
      <c r="G34" s="7">
        <v>140</v>
      </c>
      <c r="H34" s="3">
        <v>112</v>
      </c>
    </row>
    <row r="35" spans="2:8" ht="12.75">
      <c r="B35" s="4" t="s">
        <v>91</v>
      </c>
      <c r="C35" s="19">
        <f>C34/C10*100</f>
        <v>67.46666666666667</v>
      </c>
      <c r="D35" s="31">
        <f>D34/D10*100</f>
        <v>77.98165137614679</v>
      </c>
      <c r="E35" s="29">
        <f>E34/E$10*100</f>
        <v>71.51898734177216</v>
      </c>
      <c r="F35" s="31">
        <f>F34/F$10*100</f>
        <v>96.62162162162163</v>
      </c>
      <c r="G35" s="29">
        <f>G34/G$10*100</f>
        <v>64.51612903225806</v>
      </c>
      <c r="H35" s="19">
        <f>H34/H$10*100</f>
        <v>62.56983240223464</v>
      </c>
    </row>
    <row r="36" spans="2:8" ht="12.75">
      <c r="B36" s="3" t="s">
        <v>5</v>
      </c>
      <c r="C36" s="3" t="str">
        <f aca="true" t="shared" si="6" ref="C36:H36">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63 to 72</v>
      </c>
      <c r="D36" s="8" t="str">
        <f t="shared" si="6"/>
        <v>73 to 82</v>
      </c>
      <c r="E36" s="7" t="str">
        <f t="shared" si="6"/>
        <v>64 to 78</v>
      </c>
      <c r="F36" s="8" t="str">
        <f t="shared" si="6"/>
        <v>92 to 99</v>
      </c>
      <c r="G36" s="7" t="str">
        <f t="shared" si="6"/>
        <v>58 to 71</v>
      </c>
      <c r="H36" s="3" t="str">
        <f t="shared" si="6"/>
        <v>55 to 69</v>
      </c>
    </row>
    <row r="37" spans="2:8" ht="12.75">
      <c r="B37" s="23" t="s">
        <v>30</v>
      </c>
      <c r="C37" s="102"/>
      <c r="D37" s="102"/>
      <c r="E37" s="102"/>
      <c r="F37" s="102"/>
      <c r="G37" s="102"/>
      <c r="H37" s="103"/>
    </row>
    <row r="38" spans="2:8" ht="12.75">
      <c r="B38" s="3" t="s">
        <v>3</v>
      </c>
      <c r="C38" s="3">
        <f>SUM(E38,G38)</f>
        <v>367</v>
      </c>
      <c r="D38" s="8">
        <f>SUM(F38,H38)</f>
        <v>310</v>
      </c>
      <c r="E38" s="7">
        <v>151</v>
      </c>
      <c r="F38" s="8">
        <v>146</v>
      </c>
      <c r="G38" s="7">
        <v>216</v>
      </c>
      <c r="H38" s="3">
        <v>164</v>
      </c>
    </row>
    <row r="39" spans="2:8" ht="12.75">
      <c r="B39" s="13" t="s">
        <v>42</v>
      </c>
      <c r="C39" s="3">
        <f>SUM(E39,G39)</f>
        <v>375</v>
      </c>
      <c r="D39" s="8">
        <f>SUM(F39,H39)</f>
        <v>327</v>
      </c>
      <c r="E39" s="7">
        <f>E$10</f>
        <v>158</v>
      </c>
      <c r="F39" s="8">
        <f>F$10</f>
        <v>148</v>
      </c>
      <c r="G39" s="7">
        <f>G$10</f>
        <v>217</v>
      </c>
      <c r="H39" s="3">
        <f>H$10</f>
        <v>179</v>
      </c>
    </row>
    <row r="40" spans="2:8" ht="12.75">
      <c r="B40" s="4" t="s">
        <v>4</v>
      </c>
      <c r="C40" s="19">
        <f aca="true" t="shared" si="7" ref="C40:H40">C38/C39*100</f>
        <v>97.86666666666667</v>
      </c>
      <c r="D40" s="31">
        <f t="shared" si="7"/>
        <v>94.80122324159022</v>
      </c>
      <c r="E40" s="29">
        <f t="shared" si="7"/>
        <v>95.56962025316456</v>
      </c>
      <c r="F40" s="31">
        <f t="shared" si="7"/>
        <v>98.64864864864865</v>
      </c>
      <c r="G40" s="29">
        <f t="shared" si="7"/>
        <v>99.53917050691244</v>
      </c>
      <c r="H40" s="19">
        <f t="shared" si="7"/>
        <v>91.62011173184358</v>
      </c>
    </row>
    <row r="41" spans="2:8" ht="12.75">
      <c r="B41" s="3" t="s">
        <v>5</v>
      </c>
      <c r="C41" s="3" t="str">
        <f aca="true" t="shared" si="8" ref="C41:H41">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96 to 99</v>
      </c>
      <c r="D41" s="8" t="str">
        <f t="shared" si="8"/>
        <v>92 to 97</v>
      </c>
      <c r="E41" s="7" t="str">
        <f t="shared" si="8"/>
        <v>91 to 98</v>
      </c>
      <c r="F41" s="8" t="str">
        <f t="shared" si="8"/>
        <v>95 to 100</v>
      </c>
      <c r="G41" s="7" t="str">
        <f t="shared" si="8"/>
        <v>97 to 100</v>
      </c>
      <c r="H41" s="3" t="str">
        <f t="shared" si="8"/>
        <v>87 to 95</v>
      </c>
    </row>
    <row r="42" spans="2:8" ht="25.5">
      <c r="B42" s="23" t="s">
        <v>31</v>
      </c>
      <c r="C42" s="102"/>
      <c r="D42" s="102"/>
      <c r="E42" s="102"/>
      <c r="F42" s="102"/>
      <c r="G42" s="102"/>
      <c r="H42" s="103"/>
    </row>
    <row r="43" spans="2:8" ht="12.75">
      <c r="B43" s="3" t="s">
        <v>6</v>
      </c>
      <c r="C43" s="14">
        <v>0.38950276243093923</v>
      </c>
      <c r="D43" s="27">
        <v>0.38562091503267976</v>
      </c>
      <c r="E43" s="26">
        <v>0.4161073825503356</v>
      </c>
      <c r="F43" s="27">
        <v>0.75</v>
      </c>
      <c r="G43" s="26">
        <v>0.37089201877934275</v>
      </c>
      <c r="H43" s="14">
        <v>0.06172839506172839</v>
      </c>
    </row>
    <row r="44" spans="2:8" ht="12.75">
      <c r="B44" s="3" t="s">
        <v>42</v>
      </c>
      <c r="C44" s="3">
        <f>SUM(E44,G44)</f>
        <v>362</v>
      </c>
      <c r="D44" s="8">
        <f>SUM(F44,H44)</f>
        <v>306</v>
      </c>
      <c r="E44" s="7">
        <v>149</v>
      </c>
      <c r="F44" s="8">
        <v>144</v>
      </c>
      <c r="G44" s="7">
        <v>213</v>
      </c>
      <c r="H44" s="3">
        <v>162</v>
      </c>
    </row>
    <row r="45" spans="2:8" ht="25.5">
      <c r="B45" s="23" t="s">
        <v>32</v>
      </c>
      <c r="C45" s="102"/>
      <c r="D45" s="102"/>
      <c r="E45" s="102"/>
      <c r="F45" s="102"/>
      <c r="G45" s="102"/>
      <c r="H45" s="103"/>
    </row>
    <row r="46" spans="2:8" ht="12.75">
      <c r="B46" s="3" t="s">
        <v>3</v>
      </c>
      <c r="C46" s="3">
        <f>SUM(E46,G46)</f>
        <v>335</v>
      </c>
      <c r="D46" s="8">
        <f>SUM(F46,H46)</f>
        <v>273</v>
      </c>
      <c r="E46" s="7">
        <v>124</v>
      </c>
      <c r="F46" s="8">
        <v>111</v>
      </c>
      <c r="G46" s="7">
        <v>211</v>
      </c>
      <c r="H46" s="3">
        <v>162</v>
      </c>
    </row>
    <row r="47" spans="2:8" ht="12.75">
      <c r="B47" s="13" t="s">
        <v>42</v>
      </c>
      <c r="C47" s="3">
        <f>SUM(E47,G47)</f>
        <v>375</v>
      </c>
      <c r="D47" s="8">
        <f>SUM(F47,H47)</f>
        <v>327</v>
      </c>
      <c r="E47" s="7">
        <f>E$10</f>
        <v>158</v>
      </c>
      <c r="F47" s="8">
        <f>F$10</f>
        <v>148</v>
      </c>
      <c r="G47" s="7">
        <f>G$10</f>
        <v>217</v>
      </c>
      <c r="H47" s="3">
        <f>H$10</f>
        <v>179</v>
      </c>
    </row>
    <row r="48" spans="2:8" ht="12.75">
      <c r="B48" s="4" t="s">
        <v>4</v>
      </c>
      <c r="C48" s="19">
        <f aca="true" t="shared" si="9" ref="C48:H48">C46/C47*100</f>
        <v>89.33333333333333</v>
      </c>
      <c r="D48" s="31">
        <f t="shared" si="9"/>
        <v>83.4862385321101</v>
      </c>
      <c r="E48" s="29">
        <f t="shared" si="9"/>
        <v>78.48101265822784</v>
      </c>
      <c r="F48" s="31">
        <f t="shared" si="9"/>
        <v>75</v>
      </c>
      <c r="G48" s="29">
        <f t="shared" si="9"/>
        <v>97.23502304147466</v>
      </c>
      <c r="H48" s="19">
        <f t="shared" si="9"/>
        <v>90.5027932960894</v>
      </c>
    </row>
    <row r="49" spans="2:8" ht="12.75">
      <c r="B49" s="3" t="s">
        <v>5</v>
      </c>
      <c r="C49" s="3" t="str">
        <f aca="true" t="shared" si="10" ref="C49:H49">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86 to 92</v>
      </c>
      <c r="D49" s="8" t="str">
        <f t="shared" si="10"/>
        <v>79 to 87</v>
      </c>
      <c r="E49" s="7" t="str">
        <f t="shared" si="10"/>
        <v>71 to 84</v>
      </c>
      <c r="F49" s="8" t="str">
        <f t="shared" si="10"/>
        <v>67 to 81</v>
      </c>
      <c r="G49" s="7" t="str">
        <f t="shared" si="10"/>
        <v>94 to 99</v>
      </c>
      <c r="H49" s="3" t="str">
        <f t="shared" si="10"/>
        <v>85 to 94</v>
      </c>
    </row>
    <row r="50" spans="2:8" ht="25.5">
      <c r="B50" s="23" t="s">
        <v>33</v>
      </c>
      <c r="C50" s="102"/>
      <c r="D50" s="102"/>
      <c r="E50" s="102"/>
      <c r="F50" s="102"/>
      <c r="G50" s="102"/>
      <c r="H50" s="103"/>
    </row>
    <row r="51" spans="2:8" ht="12.75">
      <c r="B51" s="3" t="s">
        <v>6</v>
      </c>
      <c r="C51" s="14">
        <v>4.40625</v>
      </c>
      <c r="D51" s="27">
        <v>3.2777777777777777</v>
      </c>
      <c r="E51" s="26">
        <v>2.2962962962962963</v>
      </c>
      <c r="F51" s="27">
        <v>3.085714285714286</v>
      </c>
      <c r="G51" s="26">
        <v>15.8</v>
      </c>
      <c r="H51" s="14">
        <v>10</v>
      </c>
    </row>
    <row r="52" spans="2:8" ht="12.75">
      <c r="B52" s="3" t="s">
        <v>7</v>
      </c>
      <c r="C52" s="3">
        <f>MIN(E52,G52)</f>
        <v>1</v>
      </c>
      <c r="D52" s="8">
        <f>MIN(F52,H52)</f>
        <v>1</v>
      </c>
      <c r="E52" s="7">
        <v>1</v>
      </c>
      <c r="F52" s="8">
        <v>1</v>
      </c>
      <c r="G52" s="7">
        <v>1</v>
      </c>
      <c r="H52" s="3">
        <v>10</v>
      </c>
    </row>
    <row r="53" spans="2:8" ht="12.75">
      <c r="B53" s="13" t="s">
        <v>8</v>
      </c>
      <c r="C53" s="3">
        <f>MAX(E53,G53)</f>
        <v>30</v>
      </c>
      <c r="D53" s="8">
        <f>MAX(F53,H53)</f>
        <v>16</v>
      </c>
      <c r="E53" s="7">
        <v>7</v>
      </c>
      <c r="F53" s="8">
        <v>16</v>
      </c>
      <c r="G53" s="7">
        <v>30</v>
      </c>
      <c r="H53" s="3">
        <v>10</v>
      </c>
    </row>
    <row r="54" spans="2:8" ht="12.75">
      <c r="B54" s="3" t="s">
        <v>42</v>
      </c>
      <c r="C54" s="3">
        <f>SUM(E54,G54)</f>
        <v>32</v>
      </c>
      <c r="D54" s="8">
        <f>SUM(F54,H54)</f>
        <v>36</v>
      </c>
      <c r="E54" s="7">
        <v>27</v>
      </c>
      <c r="F54" s="8">
        <v>35</v>
      </c>
      <c r="G54" s="7">
        <v>5</v>
      </c>
      <c r="H54" s="3">
        <v>1</v>
      </c>
    </row>
    <row r="55" spans="2:8" ht="38.25">
      <c r="B55" s="23" t="s">
        <v>34</v>
      </c>
      <c r="C55" s="20"/>
      <c r="D55" s="20"/>
      <c r="E55" s="34"/>
      <c r="F55" s="34"/>
      <c r="G55" s="34"/>
      <c r="H55" s="35"/>
    </row>
    <row r="56" spans="2:8" ht="12.75">
      <c r="B56" s="3" t="s">
        <v>6</v>
      </c>
      <c r="C56" s="14">
        <v>0.06424581005586592</v>
      </c>
      <c r="D56" s="27">
        <v>0.09935897435897435</v>
      </c>
      <c r="E56" s="26">
        <v>0.12179487179487179</v>
      </c>
      <c r="F56" s="27">
        <v>0.21379310344827587</v>
      </c>
      <c r="G56" s="26">
        <v>0.019801980198019802</v>
      </c>
      <c r="H56" s="14">
        <v>0</v>
      </c>
    </row>
    <row r="57" spans="2:8" ht="12.75">
      <c r="B57" s="13" t="s">
        <v>42</v>
      </c>
      <c r="C57" s="3">
        <f>SUM(E57,G57)</f>
        <v>358</v>
      </c>
      <c r="D57" s="8">
        <f>SUM(F57,H57)</f>
        <v>312</v>
      </c>
      <c r="E57" s="7">
        <v>156</v>
      </c>
      <c r="F57" s="8">
        <v>145</v>
      </c>
      <c r="G57" s="7">
        <v>202</v>
      </c>
      <c r="H57" s="3">
        <v>167</v>
      </c>
    </row>
    <row r="58" spans="2:8" ht="25.5">
      <c r="B58" s="23" t="s">
        <v>35</v>
      </c>
      <c r="C58" s="102"/>
      <c r="D58" s="102"/>
      <c r="E58" s="102"/>
      <c r="F58" s="102"/>
      <c r="G58" s="102"/>
      <c r="H58" s="103"/>
    </row>
    <row r="59" spans="2:8" ht="12.75">
      <c r="B59" s="3" t="s">
        <v>3</v>
      </c>
      <c r="C59" s="3">
        <f>SUM(E59,G59)</f>
        <v>358</v>
      </c>
      <c r="D59" s="8">
        <f>SUM(F59,H59)</f>
        <v>310</v>
      </c>
      <c r="E59" s="7">
        <v>155</v>
      </c>
      <c r="F59" s="8">
        <v>142</v>
      </c>
      <c r="G59" s="7">
        <v>203</v>
      </c>
      <c r="H59" s="3">
        <v>168</v>
      </c>
    </row>
    <row r="60" spans="2:8" ht="12.75">
      <c r="B60" s="13" t="s">
        <v>42</v>
      </c>
      <c r="C60" s="3">
        <f>SUM(E60,G60)</f>
        <v>375</v>
      </c>
      <c r="D60" s="8">
        <f>SUM(F60,H60)</f>
        <v>327</v>
      </c>
      <c r="E60" s="7">
        <f>E$10</f>
        <v>158</v>
      </c>
      <c r="F60" s="8">
        <f>F$10</f>
        <v>148</v>
      </c>
      <c r="G60" s="7">
        <f>G$10</f>
        <v>217</v>
      </c>
      <c r="H60" s="3">
        <f>H$10</f>
        <v>179</v>
      </c>
    </row>
    <row r="61" spans="2:8" ht="12.75">
      <c r="B61" s="4" t="s">
        <v>4</v>
      </c>
      <c r="C61" s="19">
        <f>C59/C60*100</f>
        <v>95.46666666666667</v>
      </c>
      <c r="D61" s="31">
        <f>D59/D60*100</f>
        <v>94.80122324159022</v>
      </c>
      <c r="E61" s="29">
        <f>E59/E$60*100</f>
        <v>98.10126582278481</v>
      </c>
      <c r="F61" s="31">
        <f>F59/F$60*100</f>
        <v>95.94594594594594</v>
      </c>
      <c r="G61" s="29">
        <f>G59/G$60*100</f>
        <v>93.54838709677419</v>
      </c>
      <c r="H61" s="19">
        <f>H59/H$60*100</f>
        <v>93.85474860335195</v>
      </c>
    </row>
    <row r="62" spans="2:8" ht="12.75">
      <c r="B62" s="3" t="s">
        <v>5</v>
      </c>
      <c r="C62" s="3" t="str">
        <f aca="true" t="shared" si="11" ref="C62:H62">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93 to 97</v>
      </c>
      <c r="D62" s="8" t="str">
        <f t="shared" si="11"/>
        <v>92 to 97</v>
      </c>
      <c r="E62" s="7" t="str">
        <f t="shared" si="11"/>
        <v>95 to 99</v>
      </c>
      <c r="F62" s="8" t="str">
        <f t="shared" si="11"/>
        <v>91 to 98</v>
      </c>
      <c r="G62" s="7" t="str">
        <f t="shared" si="11"/>
        <v>89 to 96</v>
      </c>
      <c r="H62" s="3" t="str">
        <f t="shared" si="11"/>
        <v>89 to 97</v>
      </c>
    </row>
    <row r="63" spans="2:8" ht="25.5">
      <c r="B63" s="23" t="s">
        <v>36</v>
      </c>
      <c r="C63" s="102"/>
      <c r="D63" s="102"/>
      <c r="E63" s="102"/>
      <c r="F63" s="102"/>
      <c r="G63" s="102"/>
      <c r="H63" s="103"/>
    </row>
    <row r="64" spans="2:8" ht="12.75">
      <c r="B64" s="3" t="s">
        <v>6</v>
      </c>
      <c r="C64" s="14">
        <v>7.666666666666667</v>
      </c>
      <c r="D64" s="27">
        <v>7.75</v>
      </c>
      <c r="E64" s="26">
        <v>9.5</v>
      </c>
      <c r="F64" s="27">
        <v>7.75</v>
      </c>
      <c r="G64" s="26">
        <v>4</v>
      </c>
      <c r="H64" s="14"/>
    </row>
    <row r="65" spans="2:8" ht="12.75">
      <c r="B65" s="3" t="s">
        <v>7</v>
      </c>
      <c r="C65" s="3">
        <f>MIN(E65,G65)</f>
        <v>3</v>
      </c>
      <c r="D65" s="8">
        <f>MIN(F65,H65)</f>
        <v>2</v>
      </c>
      <c r="E65" s="7">
        <v>3</v>
      </c>
      <c r="F65" s="8">
        <v>2</v>
      </c>
      <c r="G65" s="7">
        <v>4</v>
      </c>
      <c r="H65" s="3"/>
    </row>
    <row r="66" spans="2:8" ht="12.75">
      <c r="B66" s="13" t="s">
        <v>8</v>
      </c>
      <c r="C66" s="3">
        <f>MAX(E66,G66)</f>
        <v>16</v>
      </c>
      <c r="D66" s="8">
        <f>MAX(F66,H66)</f>
        <v>13</v>
      </c>
      <c r="E66" s="7">
        <v>16</v>
      </c>
      <c r="F66" s="8">
        <v>13</v>
      </c>
      <c r="G66" s="7">
        <v>4</v>
      </c>
      <c r="H66" s="3"/>
    </row>
    <row r="67" spans="2:8" ht="12.75">
      <c r="B67" s="3" t="s">
        <v>42</v>
      </c>
      <c r="C67" s="3">
        <f>SUM(E67,G67)</f>
        <v>3</v>
      </c>
      <c r="D67" s="8">
        <f>SUM(F67,H67)</f>
        <v>4</v>
      </c>
      <c r="E67" s="7">
        <v>2</v>
      </c>
      <c r="F67" s="8">
        <v>4</v>
      </c>
      <c r="G67" s="7">
        <v>1</v>
      </c>
      <c r="H67" s="3">
        <v>0</v>
      </c>
    </row>
    <row r="68" spans="2:8" s="16" customFormat="1" ht="12.75">
      <c r="B68" s="15"/>
      <c r="C68" s="15"/>
      <c r="D68" s="15"/>
      <c r="E68" s="15"/>
      <c r="F68" s="15"/>
      <c r="G68" s="15"/>
      <c r="H68" s="15"/>
    </row>
    <row r="69" spans="2:8" s="16" customFormat="1" ht="12.75">
      <c r="B69" s="15"/>
      <c r="C69" s="15"/>
      <c r="D69" s="15"/>
      <c r="E69" s="15"/>
      <c r="F69" s="15"/>
      <c r="G69" s="15"/>
      <c r="H69" s="15"/>
    </row>
    <row r="70" spans="2:8" s="16" customFormat="1" ht="12.75">
      <c r="B70" s="15"/>
      <c r="C70" s="15"/>
      <c r="D70" s="15"/>
      <c r="E70" s="15"/>
      <c r="F70" s="15"/>
      <c r="G70" s="15"/>
      <c r="H70" s="15"/>
    </row>
    <row r="71" spans="2:8" ht="25.5">
      <c r="B71" s="33" t="s">
        <v>41</v>
      </c>
      <c r="C71" s="104" t="s">
        <v>9</v>
      </c>
      <c r="D71" s="104"/>
      <c r="E71" s="104" t="s">
        <v>10</v>
      </c>
      <c r="F71" s="104"/>
      <c r="G71" s="104" t="s">
        <v>11</v>
      </c>
      <c r="H71" s="105"/>
    </row>
    <row r="72" spans="2:8" ht="12.75">
      <c r="B72" s="2"/>
      <c r="C72" s="9">
        <v>2008</v>
      </c>
      <c r="D72" s="10">
        <v>2009</v>
      </c>
      <c r="E72" s="11">
        <v>2008</v>
      </c>
      <c r="F72" s="10">
        <v>2009</v>
      </c>
      <c r="G72" s="11">
        <v>2008</v>
      </c>
      <c r="H72" s="9">
        <v>2009</v>
      </c>
    </row>
    <row r="73" spans="2:8" ht="25.5">
      <c r="B73" s="23" t="s">
        <v>37</v>
      </c>
      <c r="C73" s="102"/>
      <c r="D73" s="102"/>
      <c r="E73" s="102"/>
      <c r="F73" s="102"/>
      <c r="G73" s="102"/>
      <c r="H73" s="103"/>
    </row>
    <row r="74" spans="2:8" ht="12.75">
      <c r="B74" s="3" t="s">
        <v>6</v>
      </c>
      <c r="C74" s="14">
        <v>0</v>
      </c>
      <c r="D74" s="27">
        <v>0</v>
      </c>
      <c r="E74" s="26">
        <v>0</v>
      </c>
      <c r="F74" s="27">
        <v>0</v>
      </c>
      <c r="G74" s="26">
        <v>0</v>
      </c>
      <c r="H74" s="14">
        <v>0</v>
      </c>
    </row>
    <row r="75" spans="2:8" ht="12.75">
      <c r="B75" s="13" t="s">
        <v>42</v>
      </c>
      <c r="C75" s="3">
        <f>SUM(E75,G75)</f>
        <v>11</v>
      </c>
      <c r="D75" s="8">
        <f>SUM(F75,H75)</f>
        <v>12</v>
      </c>
      <c r="E75" s="7">
        <v>4</v>
      </c>
      <c r="F75" s="8">
        <v>3</v>
      </c>
      <c r="G75" s="7">
        <v>7</v>
      </c>
      <c r="H75" s="3">
        <v>9</v>
      </c>
    </row>
    <row r="76" spans="2:8" ht="25.5">
      <c r="B76" s="23" t="s">
        <v>38</v>
      </c>
      <c r="C76" s="102"/>
      <c r="D76" s="102"/>
      <c r="E76" s="102"/>
      <c r="F76" s="102"/>
      <c r="G76" s="102"/>
      <c r="H76" s="103"/>
    </row>
    <row r="77" spans="2:8" ht="12.75">
      <c r="B77" s="3" t="s">
        <v>6</v>
      </c>
      <c r="C77" s="14">
        <v>21.727272727272727</v>
      </c>
      <c r="D77" s="27">
        <v>17.916666666666668</v>
      </c>
      <c r="E77" s="26">
        <v>21</v>
      </c>
      <c r="F77" s="27">
        <v>5.666666666666667</v>
      </c>
      <c r="G77" s="26">
        <v>22.142857142857142</v>
      </c>
      <c r="H77" s="14">
        <v>22</v>
      </c>
    </row>
    <row r="78" spans="2:8" ht="12.75">
      <c r="B78" s="13" t="s">
        <v>42</v>
      </c>
      <c r="C78" s="3">
        <f>SUM(E78,G78)</f>
        <v>11</v>
      </c>
      <c r="D78" s="8">
        <f>SUM(F78,H78)</f>
        <v>12</v>
      </c>
      <c r="E78" s="7">
        <v>4</v>
      </c>
      <c r="F78" s="8">
        <v>3</v>
      </c>
      <c r="G78" s="7">
        <v>7</v>
      </c>
      <c r="H78" s="3">
        <v>9</v>
      </c>
    </row>
    <row r="79" spans="2:8" ht="12.75">
      <c r="B79" s="23" t="s">
        <v>39</v>
      </c>
      <c r="C79" s="102"/>
      <c r="D79" s="102"/>
      <c r="E79" s="102"/>
      <c r="F79" s="102"/>
      <c r="G79" s="102"/>
      <c r="H79" s="103"/>
    </row>
    <row r="80" spans="2:8" ht="12.75">
      <c r="B80" s="3" t="s">
        <v>3</v>
      </c>
      <c r="C80" s="18">
        <f>SUM(E80,G80)</f>
        <v>11</v>
      </c>
      <c r="D80" s="30">
        <f>SUM(F80,H80)</f>
        <v>12</v>
      </c>
      <c r="E80" s="28">
        <v>4</v>
      </c>
      <c r="F80" s="30">
        <v>3</v>
      </c>
      <c r="G80" s="28">
        <v>7</v>
      </c>
      <c r="H80" s="46">
        <v>9</v>
      </c>
    </row>
    <row r="81" spans="2:8" ht="12.75">
      <c r="B81" s="13" t="s">
        <v>42</v>
      </c>
      <c r="C81" s="18">
        <f>SUM(E81,G81)</f>
        <v>11</v>
      </c>
      <c r="D81" s="30">
        <f>SUM(F81,H81)</f>
        <v>12</v>
      </c>
      <c r="E81" s="28">
        <f>E$75</f>
        <v>4</v>
      </c>
      <c r="F81" s="30">
        <f>F$75</f>
        <v>3</v>
      </c>
      <c r="G81" s="28">
        <f>G$75</f>
        <v>7</v>
      </c>
      <c r="H81" s="18">
        <f>H$75</f>
        <v>9</v>
      </c>
    </row>
    <row r="82" spans="2:8" ht="12.75">
      <c r="B82" s="4" t="s">
        <v>4</v>
      </c>
      <c r="C82" s="18">
        <f>C80/C81*100</f>
        <v>100</v>
      </c>
      <c r="D82" s="31">
        <f>D80/D81*100</f>
        <v>100</v>
      </c>
      <c r="E82" s="28">
        <f>E80/E$81*100</f>
        <v>100</v>
      </c>
      <c r="F82" s="30">
        <f>F80/F$81*100</f>
        <v>100</v>
      </c>
      <c r="G82" s="28">
        <f>G80/G$81*100</f>
        <v>100</v>
      </c>
      <c r="H82" s="18">
        <f>H80/H$81*100</f>
        <v>100</v>
      </c>
    </row>
    <row r="83" spans="2:8" ht="12.75">
      <c r="B83" s="3" t="s">
        <v>5</v>
      </c>
      <c r="C83" s="14" t="str">
        <f aca="true" t="shared" si="12" ref="C83:H83">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74 to 100</v>
      </c>
      <c r="D83" s="27" t="str">
        <f t="shared" si="12"/>
        <v>76 to 100</v>
      </c>
      <c r="E83" s="26" t="str">
        <f t="shared" si="12"/>
        <v>51 to 100</v>
      </c>
      <c r="F83" s="27" t="str">
        <f t="shared" si="12"/>
        <v>44 to 100</v>
      </c>
      <c r="G83" s="26" t="str">
        <f t="shared" si="12"/>
        <v>65 to 100</v>
      </c>
      <c r="H83" s="14" t="str">
        <f t="shared" si="12"/>
        <v>70 to 100</v>
      </c>
    </row>
    <row r="84" spans="2:8" ht="25.5">
      <c r="B84" s="23" t="s">
        <v>40</v>
      </c>
      <c r="C84" s="102"/>
      <c r="D84" s="102"/>
      <c r="E84" s="102"/>
      <c r="F84" s="102"/>
      <c r="G84" s="102"/>
      <c r="H84" s="103"/>
    </row>
    <row r="85" spans="2:8" ht="12.75">
      <c r="B85" s="3" t="s">
        <v>6</v>
      </c>
      <c r="C85" s="14">
        <v>55.72727272727273</v>
      </c>
      <c r="D85" s="27">
        <v>30.384615384615383</v>
      </c>
      <c r="E85" s="26">
        <v>101.25</v>
      </c>
      <c r="F85" s="27">
        <v>50.666666666666664</v>
      </c>
      <c r="G85" s="26">
        <v>29.714285714285715</v>
      </c>
      <c r="H85" s="14">
        <v>24.3</v>
      </c>
    </row>
    <row r="86" spans="2:8" ht="12.75">
      <c r="B86" s="13" t="s">
        <v>7</v>
      </c>
      <c r="C86" s="18">
        <f>MIN(E86,G86)</f>
        <v>8</v>
      </c>
      <c r="D86" s="30">
        <f>MIN(F86,H86)</f>
        <v>1</v>
      </c>
      <c r="E86" s="28">
        <v>67</v>
      </c>
      <c r="F86" s="30">
        <v>24</v>
      </c>
      <c r="G86" s="28">
        <v>8</v>
      </c>
      <c r="H86" s="18">
        <v>1</v>
      </c>
    </row>
    <row r="87" spans="2:8" ht="12.75">
      <c r="B87" s="13" t="s">
        <v>8</v>
      </c>
      <c r="C87" s="18">
        <f>MAX(E87,G87)</f>
        <v>129</v>
      </c>
      <c r="D87" s="30">
        <f>MAX(F87,H87)</f>
        <v>76</v>
      </c>
      <c r="E87" s="28">
        <v>129</v>
      </c>
      <c r="F87" s="30">
        <v>76</v>
      </c>
      <c r="G87" s="28">
        <v>57</v>
      </c>
      <c r="H87" s="18">
        <v>71</v>
      </c>
    </row>
    <row r="88" spans="2:8" ht="12.75">
      <c r="B88" s="3" t="s">
        <v>42</v>
      </c>
      <c r="C88" s="19">
        <f>SUM(E88,G88)</f>
        <v>11</v>
      </c>
      <c r="D88" s="31">
        <f>SUM(F88,H88)</f>
        <v>12</v>
      </c>
      <c r="E88" s="29">
        <v>4</v>
      </c>
      <c r="F88" s="31">
        <v>3</v>
      </c>
      <c r="G88" s="29">
        <v>7</v>
      </c>
      <c r="H88" s="47">
        <v>9</v>
      </c>
    </row>
  </sheetData>
  <mergeCells count="25">
    <mergeCell ref="B1:H1"/>
    <mergeCell ref="C2:D2"/>
    <mergeCell ref="E3:F3"/>
    <mergeCell ref="G3:H3"/>
    <mergeCell ref="C3:D3"/>
    <mergeCell ref="C11:H11"/>
    <mergeCell ref="C14:H14"/>
    <mergeCell ref="C17:H17"/>
    <mergeCell ref="C21:H21"/>
    <mergeCell ref="C25:H25"/>
    <mergeCell ref="C29:H29"/>
    <mergeCell ref="C33:H33"/>
    <mergeCell ref="C37:H37"/>
    <mergeCell ref="C42:H42"/>
    <mergeCell ref="C45:H45"/>
    <mergeCell ref="C50:H50"/>
    <mergeCell ref="C58:H58"/>
    <mergeCell ref="C63:H63"/>
    <mergeCell ref="C71:D71"/>
    <mergeCell ref="E71:F71"/>
    <mergeCell ref="G71:H71"/>
    <mergeCell ref="C79:H79"/>
    <mergeCell ref="C73:H73"/>
    <mergeCell ref="C76:H76"/>
    <mergeCell ref="C84:H84"/>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4.xml><?xml version="1.0" encoding="utf-8"?>
<worksheet xmlns="http://schemas.openxmlformats.org/spreadsheetml/2006/main" xmlns:r="http://schemas.openxmlformats.org/officeDocument/2006/relationships">
  <dimension ref="B1:E9"/>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4" width="12.7109375" style="0" customWidth="1"/>
  </cols>
  <sheetData>
    <row r="1" spans="2:4" ht="13.5" thickBot="1">
      <c r="B1" s="92" t="s">
        <v>105</v>
      </c>
      <c r="C1" s="92"/>
      <c r="D1" s="92"/>
    </row>
    <row r="2" spans="2:5" ht="13.5" thickTop="1">
      <c r="B2" s="1" t="s">
        <v>56</v>
      </c>
      <c r="C2" s="106" t="s">
        <v>51</v>
      </c>
      <c r="D2" s="106"/>
      <c r="E2" s="45"/>
    </row>
    <row r="3" spans="2:4" ht="39.75" customHeight="1">
      <c r="B3" s="32" t="s">
        <v>57</v>
      </c>
      <c r="C3" s="104" t="s">
        <v>55</v>
      </c>
      <c r="D3" s="105"/>
    </row>
    <row r="4" spans="2:4" s="40" customFormat="1" ht="34.5" customHeight="1">
      <c r="B4" s="36"/>
      <c r="C4" s="39">
        <v>2008</v>
      </c>
      <c r="D4" s="37">
        <v>2009</v>
      </c>
    </row>
    <row r="5" spans="2:4" ht="25.5">
      <c r="B5" s="65" t="s">
        <v>109</v>
      </c>
      <c r="C5" s="67">
        <v>162</v>
      </c>
      <c r="D5" s="41">
        <v>74</v>
      </c>
    </row>
    <row r="6" spans="2:4" ht="25.5">
      <c r="B6" s="23" t="s">
        <v>124</v>
      </c>
      <c r="C6" s="102"/>
      <c r="D6" s="103"/>
    </row>
    <row r="7" spans="2:4" ht="12.75">
      <c r="B7" s="3" t="s">
        <v>3</v>
      </c>
      <c r="C7" s="7">
        <v>75</v>
      </c>
      <c r="D7" s="3">
        <v>55</v>
      </c>
    </row>
    <row r="8" spans="2:4" ht="12.75">
      <c r="B8" s="4" t="s">
        <v>91</v>
      </c>
      <c r="C8" s="29">
        <f>C7/C$5*100</f>
        <v>46.2962962962963</v>
      </c>
      <c r="D8" s="19">
        <f>D7/D$5*100</f>
        <v>74.32432432432432</v>
      </c>
    </row>
    <row r="9" spans="2:4" ht="12.75">
      <c r="B9" s="3" t="s">
        <v>5</v>
      </c>
      <c r="C9" s="7" t="str">
        <f>IF(AND(C$5&gt;0,ROUND(SUM(100*((2*C7+1.96^2)-(1.96*(SQRT(1.96^2+4*C7*(1-(C7/C$5))))))/(2*(C$5+1.96^2))),0)&lt;0),CONCATENATE(SUM(1*0)," - ",ROUND(SUM(100*((2*C7+1.96^2)+(1.96*(SQRT(1.96^2+4*C7*(1-(C7/C$5))))))/(2*(C$5+1.96^2))),0)),IF(AND(C$5&gt;0,ROUND(SUM(100*((2*C7+1.96^2)-(1.96*(SQRT(1.96^2+4*C7*(1-(C7/C$5))))))/(2*(C$5+1.96^2))),0)&gt;=0),CONCATENATE(ROUND(SUM(100*((2*C7+1.96^2)-(1.96*(SQRT(1.96^2+4*C7*(1-(C7/C$5))))))/(2*(C$5+1.96^2))),0)," to ",ROUND(SUM(100*((2*C7+1.96^2)+(1.96*(SQRT(1.96^2+4*C7*(1-(C7/C$5))))))/(2*(C$5+1.96^2))),0)),""))</f>
        <v>39 to 54</v>
      </c>
      <c r="D9" s="3" t="str">
        <f>IF(AND(D$5&gt;0,ROUND(SUM(100*((2*D7+1.96^2)-(1.96*(SQRT(1.96^2+4*D7*(1-(D7/D$5))))))/(2*(D$5+1.96^2))),0)&lt;0),CONCATENATE(SUM(1*0)," - ",ROUND(SUM(100*((2*D7+1.96^2)+(1.96*(SQRT(1.96^2+4*D7*(1-(D7/D$5))))))/(2*(D$5+1.96^2))),0)),IF(AND(D$5&gt;0,ROUND(SUM(100*((2*D7+1.96^2)-(1.96*(SQRT(1.96^2+4*D7*(1-(D7/D$5))))))/(2*(D$5+1.96^2))),0)&gt;=0),CONCATENATE(ROUND(SUM(100*((2*D7+1.96^2)-(1.96*(SQRT(1.96^2+4*D7*(1-(D7/D$5))))))/(2*(D$5+1.96^2))),0)," to ",ROUND(SUM(100*((2*D7+1.96^2)+(1.96*(SQRT(1.96^2+4*D7*(1-(D7/D$5))))))/(2*(D$5+1.96^2))),0)),""))</f>
        <v>63 to 83</v>
      </c>
    </row>
  </sheetData>
  <mergeCells count="4">
    <mergeCell ref="C6:D6"/>
    <mergeCell ref="C3:D3"/>
    <mergeCell ref="C2:D2"/>
    <mergeCell ref="B1:D1"/>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5.xml><?xml version="1.0" encoding="utf-8"?>
<worksheet xmlns="http://schemas.openxmlformats.org/spreadsheetml/2006/main" xmlns:r="http://schemas.openxmlformats.org/officeDocument/2006/relationships">
  <dimension ref="B1:D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4" width="12.7109375" style="0" customWidth="1"/>
  </cols>
  <sheetData>
    <row r="1" spans="2:4" ht="13.5" thickBot="1">
      <c r="B1" s="92" t="s">
        <v>105</v>
      </c>
      <c r="C1" s="92"/>
      <c r="D1" s="92"/>
    </row>
    <row r="2" spans="2:4" ht="13.5" thickTop="1">
      <c r="B2" s="1" t="s">
        <v>58</v>
      </c>
      <c r="C2" s="106" t="s">
        <v>51</v>
      </c>
      <c r="D2" s="106"/>
    </row>
    <row r="3" spans="2:4" ht="39.75" customHeight="1">
      <c r="B3" s="32" t="s">
        <v>21</v>
      </c>
      <c r="C3" s="108" t="s">
        <v>59</v>
      </c>
      <c r="D3" s="109"/>
    </row>
    <row r="4" spans="2:4" s="40" customFormat="1" ht="34.5" customHeight="1">
      <c r="B4" s="36"/>
      <c r="C4" s="39">
        <v>2008</v>
      </c>
      <c r="D4" s="37">
        <v>2009</v>
      </c>
    </row>
    <row r="5" spans="2:4" ht="12.75">
      <c r="B5" s="5" t="s">
        <v>22</v>
      </c>
      <c r="C5" s="7">
        <v>292</v>
      </c>
      <c r="D5" s="3">
        <v>350</v>
      </c>
    </row>
    <row r="6" spans="2:4" ht="12.75">
      <c r="B6" s="3" t="s">
        <v>23</v>
      </c>
      <c r="C6" s="7">
        <v>76</v>
      </c>
      <c r="D6" s="3">
        <v>98</v>
      </c>
    </row>
    <row r="7" spans="2:4" ht="12.75">
      <c r="B7" s="3" t="s">
        <v>0</v>
      </c>
      <c r="C7" s="7">
        <v>73</v>
      </c>
      <c r="D7" s="3">
        <v>69</v>
      </c>
    </row>
    <row r="8" spans="2:4" ht="12.75">
      <c r="B8" s="3" t="s">
        <v>1</v>
      </c>
      <c r="C8" s="7">
        <v>2</v>
      </c>
      <c r="D8" s="3">
        <v>1</v>
      </c>
    </row>
    <row r="9" spans="2:4" ht="12.75">
      <c r="B9" s="3" t="s">
        <v>2</v>
      </c>
      <c r="C9" s="7">
        <v>5</v>
      </c>
      <c r="D9" s="3">
        <v>5</v>
      </c>
    </row>
    <row r="10" spans="2:4" ht="25.5">
      <c r="B10" s="65" t="s">
        <v>109</v>
      </c>
      <c r="C10" s="67">
        <v>156</v>
      </c>
      <c r="D10" s="41">
        <v>173</v>
      </c>
    </row>
    <row r="11" spans="2:4" ht="12.75">
      <c r="B11" s="23" t="s">
        <v>24</v>
      </c>
      <c r="C11" s="102"/>
      <c r="D11" s="103"/>
    </row>
    <row r="12" spans="2:4" ht="12.75">
      <c r="B12" s="3" t="s">
        <v>6</v>
      </c>
      <c r="C12" s="26">
        <v>1.0833333333333333</v>
      </c>
      <c r="D12" s="14">
        <v>1.388235294117647</v>
      </c>
    </row>
    <row r="13" spans="2:4" ht="12.75">
      <c r="B13" s="13" t="s">
        <v>42</v>
      </c>
      <c r="C13" s="7">
        <v>156</v>
      </c>
      <c r="D13" s="3">
        <v>170</v>
      </c>
    </row>
    <row r="14" spans="2:4" ht="25.5">
      <c r="B14" s="23" t="s">
        <v>25</v>
      </c>
      <c r="C14" s="102"/>
      <c r="D14" s="103"/>
    </row>
    <row r="15" spans="2:4" ht="12.75">
      <c r="B15" s="3" t="s">
        <v>6</v>
      </c>
      <c r="C15" s="26">
        <v>4.339743589743589</v>
      </c>
      <c r="D15" s="14">
        <v>4.470588235294118</v>
      </c>
    </row>
    <row r="16" spans="2:4" ht="12.75">
      <c r="B16" s="3" t="s">
        <v>42</v>
      </c>
      <c r="C16" s="7">
        <v>156</v>
      </c>
      <c r="D16" s="3">
        <v>170</v>
      </c>
    </row>
    <row r="17" spans="2:4" ht="25.5">
      <c r="B17" s="23" t="s">
        <v>26</v>
      </c>
      <c r="C17" s="102"/>
      <c r="D17" s="103"/>
    </row>
    <row r="18" spans="2:4" ht="12.75">
      <c r="B18" s="3" t="s">
        <v>3</v>
      </c>
      <c r="C18" s="7">
        <v>6</v>
      </c>
      <c r="D18" s="3">
        <v>7</v>
      </c>
    </row>
    <row r="19" spans="2:4" ht="12.75">
      <c r="B19" s="4" t="s">
        <v>4</v>
      </c>
      <c r="C19" s="29">
        <f>C18/C$10*100</f>
        <v>3.8461538461538463</v>
      </c>
      <c r="D19" s="19">
        <f>D18/D$10*100</f>
        <v>4.046242774566474</v>
      </c>
    </row>
    <row r="20" spans="2:4" ht="12.75">
      <c r="B20" s="3" t="s">
        <v>5</v>
      </c>
      <c r="C20" s="7" t="str">
        <f>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2 to 8</v>
      </c>
      <c r="D20" s="3" t="str">
        <f>IF(AND(D$10&gt;0,ROUND(SUM(100*((2*D18+1.96^2)-(1.96*(SQRT(1.96^2+4*D18*(1-(D18/D$10))))))/(2*(D$10+1.96^2))),0)&lt;0),CONCATENATE(SUM(1*0)," - ",ROUND(SUM(100*((2*D18+1.96^2)+(1.96*(SQRT(1.96^2+4*D18*(1-(D18/D$10))))))/(2*(D$10+1.96^2))),0)),IF(AND(D$10&gt;0,ROUND(SUM(100*((2*D18+1.96^2)-(1.96*(SQRT(1.96^2+4*D18*(1-(D18/D$10))))))/(2*(D$10+1.96^2))),0)&gt;=0),CONCATENATE(ROUND(SUM(100*((2*D18+1.96^2)-(1.96*(SQRT(1.96^2+4*D18*(1-(D18/D$10))))))/(2*(D$10+1.96^2))),0)," to ",ROUND(SUM(100*((2*D18+1.96^2)+(1.96*(SQRT(1.96^2+4*D18*(1-(D18/D$10))))))/(2*(D$10+1.96^2))),0)),""))</f>
        <v>2 to 8</v>
      </c>
    </row>
    <row r="21" spans="2:4" ht="25.5">
      <c r="B21" s="23" t="s">
        <v>27</v>
      </c>
      <c r="C21" s="102"/>
      <c r="D21" s="103"/>
    </row>
    <row r="22" spans="2:4" ht="12.75">
      <c r="B22" s="3" t="s">
        <v>3</v>
      </c>
      <c r="C22" s="7">
        <v>36</v>
      </c>
      <c r="D22" s="3">
        <v>35</v>
      </c>
    </row>
    <row r="23" spans="2:4" ht="12.75">
      <c r="B23" s="4" t="s">
        <v>4</v>
      </c>
      <c r="C23" s="29">
        <f>C22/C$10*100</f>
        <v>23.076923076923077</v>
      </c>
      <c r="D23" s="19">
        <f>D22/D$10*100</f>
        <v>20.23121387283237</v>
      </c>
    </row>
    <row r="24" spans="2:4" ht="12.75">
      <c r="B24" s="3" t="s">
        <v>5</v>
      </c>
      <c r="C24" s="7" t="str">
        <f>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17 to 30</v>
      </c>
      <c r="D24" s="3" t="str">
        <f>IF(AND(D$10&gt;0,ROUND(SUM(100*((2*D22+1.96^2)-(1.96*(SQRT(1.96^2+4*D22*(1-(D22/D$10))))))/(2*(D$10+1.96^2))),0)&lt;0),CONCATENATE(SUM(1*0)," - ",ROUND(SUM(100*((2*D22+1.96^2)+(1.96*(SQRT(1.96^2+4*D22*(1-(D22/D$10))))))/(2*(D$10+1.96^2))),0)),IF(AND(D$10&gt;0,ROUND(SUM(100*((2*D22+1.96^2)-(1.96*(SQRT(1.96^2+4*D22*(1-(D22/D$10))))))/(2*(D$10+1.96^2))),0)&gt;=0),CONCATENATE(ROUND(SUM(100*((2*D22+1.96^2)-(1.96*(SQRT(1.96^2+4*D22*(1-(D22/D$10))))))/(2*(D$10+1.96^2))),0)," to ",ROUND(SUM(100*((2*D22+1.96^2)+(1.96*(SQRT(1.96^2+4*D22*(1-(D22/D$10))))))/(2*(D$10+1.96^2))),0)),""))</f>
        <v>15 to 27</v>
      </c>
    </row>
    <row r="25" spans="2:4" ht="25.5">
      <c r="B25" s="23" t="s">
        <v>28</v>
      </c>
      <c r="C25" s="102"/>
      <c r="D25" s="103"/>
    </row>
    <row r="26" spans="2:4" ht="12.75">
      <c r="B26" s="3" t="s">
        <v>3</v>
      </c>
      <c r="C26" s="7">
        <v>56</v>
      </c>
      <c r="D26" s="3">
        <v>53</v>
      </c>
    </row>
    <row r="27" spans="2:4" ht="12.75">
      <c r="B27" s="4" t="s">
        <v>4</v>
      </c>
      <c r="C27" s="29">
        <f>C26/C$10*100</f>
        <v>35.8974358974359</v>
      </c>
      <c r="D27" s="19">
        <f>D26/D$10*100</f>
        <v>30.63583815028902</v>
      </c>
    </row>
    <row r="28" spans="2:4" ht="12.75">
      <c r="B28" s="3" t="s">
        <v>5</v>
      </c>
      <c r="C28" s="7" t="str">
        <f>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29 to 44</v>
      </c>
      <c r="D28" s="3" t="str">
        <f>IF(AND(D$10&gt;0,ROUND(SUM(100*((2*D26+1.96^2)-(1.96*(SQRT(1.96^2+4*D26*(1-(D26/D$10))))))/(2*(D$10+1.96^2))),0)&lt;0),CONCATENATE(SUM(1*0)," - ",ROUND(SUM(100*((2*D26+1.96^2)+(1.96*(SQRT(1.96^2+4*D26*(1-(D26/D$10))))))/(2*(D$10+1.96^2))),0)),IF(AND(D$10&gt;0,ROUND(SUM(100*((2*D26+1.96^2)-(1.96*(SQRT(1.96^2+4*D26*(1-(D26/D$10))))))/(2*(D$10+1.96^2))),0)&gt;=0),CONCATENATE(ROUND(SUM(100*((2*D26+1.96^2)-(1.96*(SQRT(1.96^2+4*D26*(1-(D26/D$10))))))/(2*(D$10+1.96^2))),0)," to ",ROUND(SUM(100*((2*D26+1.96^2)+(1.96*(SQRT(1.96^2+4*D26*(1-(D26/D$10))))))/(2*(D$10+1.96^2))),0)),""))</f>
        <v>24 to 38</v>
      </c>
    </row>
    <row r="29" spans="2:4" ht="25.5">
      <c r="B29" s="23" t="s">
        <v>29</v>
      </c>
      <c r="C29" s="102"/>
      <c r="D29" s="103"/>
    </row>
    <row r="30" spans="2:4" ht="12.75">
      <c r="B30" s="3" t="s">
        <v>3</v>
      </c>
      <c r="C30" s="7">
        <v>68</v>
      </c>
      <c r="D30" s="3">
        <v>73</v>
      </c>
    </row>
    <row r="31" spans="2:4" ht="12.75">
      <c r="B31" s="4" t="s">
        <v>4</v>
      </c>
      <c r="C31" s="29">
        <f>C30/C$10*100</f>
        <v>43.58974358974359</v>
      </c>
      <c r="D31" s="19">
        <f>D30/D$10*100</f>
        <v>42.19653179190752</v>
      </c>
    </row>
    <row r="32" spans="2:4" ht="12.75">
      <c r="B32" s="3" t="s">
        <v>5</v>
      </c>
      <c r="C32" s="7" t="str">
        <f>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36 to 51</v>
      </c>
      <c r="D32" s="3" t="str">
        <f>IF(AND(D$10&gt;0,ROUND(SUM(100*((2*D30+1.96^2)-(1.96*(SQRT(1.96^2+4*D30*(1-(D30/D$10))))))/(2*(D$10+1.96^2))),0)&lt;0),CONCATENATE(SUM(1*0)," - ",ROUND(SUM(100*((2*D30+1.96^2)+(1.96*(SQRT(1.96^2+4*D30*(1-(D30/D$10))))))/(2*(D$10+1.96^2))),0)),IF(AND(D$10&gt;0,ROUND(SUM(100*((2*D30+1.96^2)-(1.96*(SQRT(1.96^2+4*D30*(1-(D30/D$10))))))/(2*(D$10+1.96^2))),0)&gt;=0),CONCATENATE(ROUND(SUM(100*((2*D30+1.96^2)-(1.96*(SQRT(1.96^2+4*D30*(1-(D30/D$10))))))/(2*(D$10+1.96^2))),0)," to ",ROUND(SUM(100*((2*D30+1.96^2)+(1.96*(SQRT(1.96^2+4*D30*(1-(D30/D$10))))))/(2*(D$10+1.96^2))),0)),""))</f>
        <v>35 to 50</v>
      </c>
    </row>
    <row r="33" spans="2:4" ht="25.5">
      <c r="B33" s="23" t="s">
        <v>124</v>
      </c>
      <c r="C33" s="102"/>
      <c r="D33" s="103"/>
    </row>
    <row r="34" spans="2:4" ht="12.75">
      <c r="B34" s="3" t="s">
        <v>3</v>
      </c>
      <c r="C34" s="7">
        <v>143</v>
      </c>
      <c r="D34" s="3">
        <v>155</v>
      </c>
    </row>
    <row r="35" spans="2:4" ht="12.75">
      <c r="B35" s="4" t="s">
        <v>91</v>
      </c>
      <c r="C35" s="29">
        <f>C34/C$10*100</f>
        <v>91.66666666666666</v>
      </c>
      <c r="D35" s="19">
        <f>D34/D$10*100</f>
        <v>89.59537572254335</v>
      </c>
    </row>
    <row r="36" spans="2:4" ht="12.75">
      <c r="B36" s="3" t="s">
        <v>5</v>
      </c>
      <c r="C36" s="7" t="str">
        <f>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86 to 95</v>
      </c>
      <c r="D36" s="3" t="str">
        <f>IF(AND(D$10&gt;0,ROUND(SUM(100*((2*D34+1.96^2)-(1.96*(SQRT(1.96^2+4*D34*(1-(D34/D$10))))))/(2*(D$10+1.96^2))),0)&lt;0),CONCATENATE(SUM(1*0)," - ",ROUND(SUM(100*((2*D34+1.96^2)+(1.96*(SQRT(1.96^2+4*D34*(1-(D34/D$10))))))/(2*(D$10+1.96^2))),0)),IF(AND(D$10&gt;0,ROUND(SUM(100*((2*D34+1.96^2)-(1.96*(SQRT(1.96^2+4*D34*(1-(D34/D$10))))))/(2*(D$10+1.96^2))),0)&gt;=0),CONCATENATE(ROUND(SUM(100*((2*D34+1.96^2)-(1.96*(SQRT(1.96^2+4*D34*(1-(D34/D$10))))))/(2*(D$10+1.96^2))),0)," to ",ROUND(SUM(100*((2*D34+1.96^2)+(1.96*(SQRT(1.96^2+4*D34*(1-(D34/D$10))))))/(2*(D$10+1.96^2))),0)),""))</f>
        <v>84 to 93</v>
      </c>
    </row>
    <row r="37" spans="2:4" ht="12.75">
      <c r="B37" s="23" t="s">
        <v>30</v>
      </c>
      <c r="C37" s="102"/>
      <c r="D37" s="103"/>
    </row>
    <row r="38" spans="2:4" ht="12.75">
      <c r="B38" s="3" t="s">
        <v>3</v>
      </c>
      <c r="C38" s="7">
        <v>149</v>
      </c>
      <c r="D38" s="3">
        <v>164</v>
      </c>
    </row>
    <row r="39" spans="2:4" ht="12.75">
      <c r="B39" s="13" t="s">
        <v>42</v>
      </c>
      <c r="C39" s="7">
        <f>C$10</f>
        <v>156</v>
      </c>
      <c r="D39" s="3">
        <f>D$10</f>
        <v>173</v>
      </c>
    </row>
    <row r="40" spans="2:4" ht="12.75">
      <c r="B40" s="4" t="s">
        <v>4</v>
      </c>
      <c r="C40" s="29">
        <f>C38/C39*100</f>
        <v>95.51282051282051</v>
      </c>
      <c r="D40" s="19">
        <f>D38/D39*100</f>
        <v>94.79768786127167</v>
      </c>
    </row>
    <row r="41" spans="2:4" ht="12.75">
      <c r="B41" s="3" t="s">
        <v>5</v>
      </c>
      <c r="C41" s="7" t="str">
        <f>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91 to 98</v>
      </c>
      <c r="D41" s="3" t="str">
        <f>IF(AND(D39&gt;0,ROUND(SUM(100*((2*D38+1.96^2)-(1.96*(SQRT(1.96^2+4*D38*(1-(D38/D39))))))/(2*(D39+1.96^2))),0)&lt;0),CONCATENATE(SUM(1*0)," - ",ROUND(SUM(100*((2*D38+1.96^2)+(1.96*(SQRT(1.96^2+4*D38*(1-(D38/D39))))))/(2*(D39+1.96^2))),0)),IF(AND(D39&gt;0,ROUND(SUM(100*((2*D38+1.96^2)-(1.96*(SQRT(1.96^2+4*D38*(1-(D38/D39))))))/(2*(D39+1.96^2))),0)&gt;=0),CONCATENATE(ROUND(SUM(100*((2*D38+1.96^2)-(1.96*(SQRT(1.96^2+4*D38*(1-(D38/D39))))))/(2*(D39+1.96^2))),0)," to ",ROUND(SUM(100*((2*D38+1.96^2)+(1.96*(SQRT(1.96^2+4*D38*(1-(D38/D39))))))/(2*(D39+1.96^2))),0)),""))</f>
        <v>90 to 97</v>
      </c>
    </row>
    <row r="42" spans="2:4" ht="25.5">
      <c r="B42" s="23" t="s">
        <v>31</v>
      </c>
      <c r="C42" s="102"/>
      <c r="D42" s="103"/>
    </row>
    <row r="43" spans="2:4" ht="12.75">
      <c r="B43" s="3" t="s">
        <v>6</v>
      </c>
      <c r="C43" s="26">
        <v>0.460431654676259</v>
      </c>
      <c r="D43" s="14">
        <v>0.2913907284768212</v>
      </c>
    </row>
    <row r="44" spans="2:4" ht="12.75">
      <c r="B44" s="3" t="s">
        <v>42</v>
      </c>
      <c r="C44" s="7">
        <v>139</v>
      </c>
      <c r="D44" s="3">
        <v>151</v>
      </c>
    </row>
    <row r="45" spans="2:4" ht="25.5">
      <c r="B45" s="23" t="s">
        <v>32</v>
      </c>
      <c r="C45" s="102"/>
      <c r="D45" s="103"/>
    </row>
    <row r="46" spans="2:4" ht="12.75">
      <c r="B46" s="3" t="s">
        <v>3</v>
      </c>
      <c r="C46" s="7">
        <v>145</v>
      </c>
      <c r="D46" s="3">
        <v>157</v>
      </c>
    </row>
    <row r="47" spans="2:4" ht="12.75">
      <c r="B47" s="13" t="s">
        <v>42</v>
      </c>
      <c r="C47" s="7">
        <f>C$10</f>
        <v>156</v>
      </c>
      <c r="D47" s="3">
        <f>D$10</f>
        <v>173</v>
      </c>
    </row>
    <row r="48" spans="2:4" ht="12.75">
      <c r="B48" s="4" t="s">
        <v>4</v>
      </c>
      <c r="C48" s="29">
        <f>C46/C47*100</f>
        <v>92.94871794871796</v>
      </c>
      <c r="D48" s="19">
        <f>D46/D47*100</f>
        <v>90.7514450867052</v>
      </c>
    </row>
    <row r="49" spans="2:4" ht="12.75">
      <c r="B49" s="3" t="s">
        <v>5</v>
      </c>
      <c r="C49" s="7" t="str">
        <f>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88 to 96</v>
      </c>
      <c r="D49" s="3" t="str">
        <f>IF(AND(D47&gt;0,ROUND(SUM(100*((2*D46+1.96^2)-(1.96*(SQRT(1.96^2+4*D46*(1-(D46/D47))))))/(2*(D47+1.96^2))),0)&lt;0),CONCATENATE(SUM(1*0)," - ",ROUND(SUM(100*((2*D46+1.96^2)+(1.96*(SQRT(1.96^2+4*D46*(1-(D46/D47))))))/(2*(D47+1.96^2))),0)),IF(AND(D47&gt;0,ROUND(SUM(100*((2*D46+1.96^2)-(1.96*(SQRT(1.96^2+4*D46*(1-(D46/D47))))))/(2*(D47+1.96^2))),0)&gt;=0),CONCATENATE(ROUND(SUM(100*((2*D46+1.96^2)-(1.96*(SQRT(1.96^2+4*D46*(1-(D46/D47))))))/(2*(D47+1.96^2))),0)," to ",ROUND(SUM(100*((2*D46+1.96^2)+(1.96*(SQRT(1.96^2+4*D46*(1-(D46/D47))))))/(2*(D47+1.96^2))),0)),""))</f>
        <v>86 to 94</v>
      </c>
    </row>
    <row r="50" spans="2:4" ht="25.5">
      <c r="B50" s="23" t="s">
        <v>33</v>
      </c>
      <c r="C50" s="102"/>
      <c r="D50" s="103"/>
    </row>
    <row r="51" spans="2:4" ht="12.75">
      <c r="B51" s="3" t="s">
        <v>6</v>
      </c>
      <c r="C51" s="26">
        <v>21.333333333333332</v>
      </c>
      <c r="D51" s="14">
        <v>8.8</v>
      </c>
    </row>
    <row r="52" spans="2:4" ht="12.75">
      <c r="B52" s="3" t="s">
        <v>7</v>
      </c>
      <c r="C52" s="7">
        <v>1</v>
      </c>
      <c r="D52" s="3">
        <v>1</v>
      </c>
    </row>
    <row r="53" spans="2:4" ht="12.75">
      <c r="B53" s="13" t="s">
        <v>8</v>
      </c>
      <c r="C53" s="7">
        <v>37</v>
      </c>
      <c r="D53" s="3">
        <v>28</v>
      </c>
    </row>
    <row r="54" spans="2:4" ht="12.75">
      <c r="B54" s="3" t="s">
        <v>42</v>
      </c>
      <c r="C54" s="7">
        <v>3</v>
      </c>
      <c r="D54" s="3">
        <v>5</v>
      </c>
    </row>
    <row r="55" spans="2:4" ht="38.25">
      <c r="B55" s="23" t="s">
        <v>34</v>
      </c>
      <c r="C55" s="34"/>
      <c r="D55" s="35"/>
    </row>
    <row r="56" spans="2:4" ht="12.75">
      <c r="B56" s="3" t="s">
        <v>6</v>
      </c>
      <c r="C56" s="26">
        <v>1.3945578231292517</v>
      </c>
      <c r="D56" s="14">
        <v>1</v>
      </c>
    </row>
    <row r="57" spans="2:4" ht="12.75">
      <c r="B57" s="13" t="s">
        <v>42</v>
      </c>
      <c r="C57" s="7">
        <v>147</v>
      </c>
      <c r="D57" s="3">
        <v>151</v>
      </c>
    </row>
    <row r="58" spans="2:4" ht="25.5">
      <c r="B58" s="23" t="s">
        <v>35</v>
      </c>
      <c r="C58" s="102"/>
      <c r="D58" s="103"/>
    </row>
    <row r="59" spans="2:4" ht="12.75">
      <c r="B59" s="3" t="s">
        <v>3</v>
      </c>
      <c r="C59" s="7">
        <v>140</v>
      </c>
      <c r="D59" s="3">
        <v>149</v>
      </c>
    </row>
    <row r="60" spans="2:4" ht="12.75">
      <c r="B60" s="13" t="s">
        <v>42</v>
      </c>
      <c r="C60" s="7">
        <f>C$10</f>
        <v>156</v>
      </c>
      <c r="D60" s="3">
        <f>D$10</f>
        <v>173</v>
      </c>
    </row>
    <row r="61" spans="2:4" ht="12.75">
      <c r="B61" s="4" t="s">
        <v>4</v>
      </c>
      <c r="C61" s="29">
        <f>C59/C$60*100</f>
        <v>89.74358974358975</v>
      </c>
      <c r="D61" s="19">
        <f>D59/D$60*100</f>
        <v>86.1271676300578</v>
      </c>
    </row>
    <row r="62" spans="2:4" ht="12.75">
      <c r="B62" s="3" t="s">
        <v>5</v>
      </c>
      <c r="C62" s="7" t="str">
        <f>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84 to 94</v>
      </c>
      <c r="D62" s="3" t="str">
        <f>IF(AND(D60&gt;0,ROUND(SUM(100*((2*D59+1.96^2)-(1.96*(SQRT(1.96^2+4*D59*(1-(D59/D60))))))/(2*(D60+1.96^2))),0)&lt;0),CONCATENATE(SUM(1*0)," - ",ROUND(SUM(100*((2*D59+1.96^2)+(1.96*(SQRT(1.96^2+4*D59*(1-(D59/D60))))))/(2*(D60+1.96^2))),0)),IF(AND(D60&gt;0,ROUND(SUM(100*((2*D59+1.96^2)-(1.96*(SQRT(1.96^2+4*D59*(1-(D59/D60))))))/(2*(D60+1.96^2))),0)&gt;=0),CONCATENATE(ROUND(SUM(100*((2*D59+1.96^2)-(1.96*(SQRT(1.96^2+4*D59*(1-(D59/D60))))))/(2*(D60+1.96^2))),0)," to ",ROUND(SUM(100*((2*D59+1.96^2)+(1.96*(SQRT(1.96^2+4*D59*(1-(D59/D60))))))/(2*(D60+1.96^2))),0)),""))</f>
        <v>80 to 90</v>
      </c>
    </row>
    <row r="63" spans="2:4" ht="25.5">
      <c r="B63" s="23" t="s">
        <v>36</v>
      </c>
      <c r="C63" s="102"/>
      <c r="D63" s="103"/>
    </row>
    <row r="64" spans="2:4" ht="12.75">
      <c r="B64" s="3" t="s">
        <v>6</v>
      </c>
      <c r="C64" s="26">
        <v>25.625</v>
      </c>
      <c r="D64" s="14">
        <v>18.875</v>
      </c>
    </row>
    <row r="65" spans="2:4" ht="12.75">
      <c r="B65" s="3" t="s">
        <v>7</v>
      </c>
      <c r="C65" s="7">
        <v>1</v>
      </c>
      <c r="D65" s="3">
        <v>1</v>
      </c>
    </row>
    <row r="66" spans="2:4" ht="12.75">
      <c r="B66" s="13" t="s">
        <v>8</v>
      </c>
      <c r="C66" s="7">
        <v>84</v>
      </c>
      <c r="D66" s="3">
        <v>55</v>
      </c>
    </row>
    <row r="67" spans="2:4" ht="12.75">
      <c r="B67" s="3" t="s">
        <v>42</v>
      </c>
      <c r="C67" s="7">
        <v>8</v>
      </c>
      <c r="D67" s="3">
        <v>8</v>
      </c>
    </row>
    <row r="68" spans="2:4" s="16" customFormat="1" ht="12.75">
      <c r="B68" s="15"/>
      <c r="C68" s="15"/>
      <c r="D68" s="15"/>
    </row>
    <row r="69" spans="2:4" s="16" customFormat="1" ht="12.75">
      <c r="B69" s="15"/>
      <c r="C69" s="15"/>
      <c r="D69" s="15"/>
    </row>
    <row r="70" spans="2:4" s="16" customFormat="1" ht="12.75">
      <c r="B70" s="15"/>
      <c r="C70" s="15"/>
      <c r="D70" s="15"/>
    </row>
    <row r="71" spans="2:4" ht="25.5">
      <c r="B71" s="33" t="s">
        <v>41</v>
      </c>
      <c r="C71" s="108" t="s">
        <v>59</v>
      </c>
      <c r="D71" s="109"/>
    </row>
    <row r="72" spans="2:4" ht="12.75">
      <c r="B72" s="2"/>
      <c r="C72" s="11">
        <v>2008</v>
      </c>
      <c r="D72" s="9">
        <v>2009</v>
      </c>
    </row>
    <row r="73" spans="2:4" ht="25.5">
      <c r="B73" s="23" t="s">
        <v>37</v>
      </c>
      <c r="C73" s="102"/>
      <c r="D73" s="103"/>
    </row>
    <row r="74" spans="2:4" ht="12.75">
      <c r="B74" s="3" t="s">
        <v>6</v>
      </c>
      <c r="C74" s="26">
        <v>6</v>
      </c>
      <c r="D74" s="14">
        <v>5.2</v>
      </c>
    </row>
    <row r="75" spans="2:4" ht="12.75">
      <c r="B75" s="13" t="s">
        <v>42</v>
      </c>
      <c r="C75" s="7">
        <v>10</v>
      </c>
      <c r="D75" s="3">
        <v>5</v>
      </c>
    </row>
    <row r="76" spans="2:4" ht="25.5">
      <c r="B76" s="23" t="s">
        <v>38</v>
      </c>
      <c r="C76" s="102"/>
      <c r="D76" s="103"/>
    </row>
    <row r="77" spans="2:4" ht="12.75">
      <c r="B77" s="3" t="s">
        <v>6</v>
      </c>
      <c r="C77" s="26">
        <v>14.4</v>
      </c>
      <c r="D77" s="14">
        <v>4.333333333333333</v>
      </c>
    </row>
    <row r="78" spans="2:4" ht="12.75">
      <c r="B78" s="13" t="s">
        <v>42</v>
      </c>
      <c r="C78" s="7">
        <v>10</v>
      </c>
      <c r="D78" s="3">
        <v>3</v>
      </c>
    </row>
    <row r="79" spans="2:4" ht="12.75">
      <c r="B79" s="23" t="s">
        <v>39</v>
      </c>
      <c r="C79" s="102"/>
      <c r="D79" s="103"/>
    </row>
    <row r="80" spans="2:4" ht="12.75">
      <c r="B80" s="3" t="s">
        <v>3</v>
      </c>
      <c r="C80" s="28">
        <v>10</v>
      </c>
      <c r="D80" s="46">
        <v>5</v>
      </c>
    </row>
    <row r="81" spans="2:4" ht="12.75">
      <c r="B81" s="13" t="s">
        <v>42</v>
      </c>
      <c r="C81" s="28">
        <f>C$75</f>
        <v>10</v>
      </c>
      <c r="D81" s="18">
        <f>D$75</f>
        <v>5</v>
      </c>
    </row>
    <row r="82" spans="2:4" ht="12.75">
      <c r="B82" s="4" t="s">
        <v>4</v>
      </c>
      <c r="C82" s="28">
        <f>C80/C$81*100</f>
        <v>100</v>
      </c>
      <c r="D82" s="18">
        <f>D80/D$81*100</f>
        <v>100</v>
      </c>
    </row>
    <row r="83" spans="2:4" ht="12.75">
      <c r="B83" s="3" t="s">
        <v>5</v>
      </c>
      <c r="C83" s="26" t="str">
        <f>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72 to 100</v>
      </c>
      <c r="D83" s="14" t="str">
        <f>IF(AND(D81&gt;0,ROUND(SUM(100*((2*D80+1.96^2)-(1.96*(SQRT(1.96^2+4*D80*(1-(D80/D81))))))/(2*(D81+1.96^2))),0)&lt;0),CONCATENATE(SUM(1*0)," - ",ROUND(SUM(100*((2*D80+1.96^2)+(1.96*(SQRT(1.96^2+4*D80*(1-(D80/D81))))))/(2*(D81+1.96^2))),0)),IF(AND(D81&gt;0,ROUND(SUM(100*((2*D80+1.96^2)-(1.96*(SQRT(1.96^2+4*D80*(1-(D80/D81))))))/(2*(D81+1.96^2))),0)&gt;=0),CONCATENATE(ROUND(SUM(100*((2*D80+1.96^2)-(1.96*(SQRT(1.96^2+4*D80*(1-(D80/D81))))))/(2*(D81+1.96^2))),0)," to ",ROUND(SUM(100*((2*D80+1.96^2)+(1.96*(SQRT(1.96^2+4*D80*(1-(D80/D81))))))/(2*(D81+1.96^2))),0)),""))</f>
        <v>57 to 100</v>
      </c>
    </row>
    <row r="84" spans="2:4" ht="25.5">
      <c r="B84" s="23" t="s">
        <v>40</v>
      </c>
      <c r="C84" s="102"/>
      <c r="D84" s="103"/>
    </row>
    <row r="85" spans="2:4" ht="12.75">
      <c r="B85" s="3" t="s">
        <v>6</v>
      </c>
      <c r="C85" s="26">
        <v>18.5</v>
      </c>
      <c r="D85" s="14">
        <v>15.333333333333334</v>
      </c>
    </row>
    <row r="86" spans="2:4" ht="12.75">
      <c r="B86" s="13" t="s">
        <v>7</v>
      </c>
      <c r="C86" s="28">
        <v>5</v>
      </c>
      <c r="D86" s="18">
        <v>1</v>
      </c>
    </row>
    <row r="87" spans="2:4" ht="12.75">
      <c r="B87" s="13" t="s">
        <v>8</v>
      </c>
      <c r="C87" s="28">
        <v>59</v>
      </c>
      <c r="D87" s="18">
        <v>33</v>
      </c>
    </row>
    <row r="88" spans="2:4" ht="12.75">
      <c r="B88" s="3" t="s">
        <v>42</v>
      </c>
      <c r="C88" s="29">
        <v>10</v>
      </c>
      <c r="D88" s="47">
        <v>3</v>
      </c>
    </row>
  </sheetData>
  <mergeCells count="21">
    <mergeCell ref="B1:D1"/>
    <mergeCell ref="C79:D79"/>
    <mergeCell ref="C73:D73"/>
    <mergeCell ref="C76:D76"/>
    <mergeCell ref="C33:D33"/>
    <mergeCell ref="C37:D37"/>
    <mergeCell ref="C42:D42"/>
    <mergeCell ref="C45:D45"/>
    <mergeCell ref="C17:D17"/>
    <mergeCell ref="C21:D21"/>
    <mergeCell ref="C84:D84"/>
    <mergeCell ref="C50:D50"/>
    <mergeCell ref="C58:D58"/>
    <mergeCell ref="C63:D63"/>
    <mergeCell ref="C71:D71"/>
    <mergeCell ref="C25:D25"/>
    <mergeCell ref="C29:D29"/>
    <mergeCell ref="C2:D2"/>
    <mergeCell ref="C3:D3"/>
    <mergeCell ref="C11:D11"/>
    <mergeCell ref="C14:D14"/>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6.xml><?xml version="1.0" encoding="utf-8"?>
<worksheet xmlns="http://schemas.openxmlformats.org/spreadsheetml/2006/main" xmlns:r="http://schemas.openxmlformats.org/officeDocument/2006/relationships">
  <dimension ref="B1:H67"/>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8" width="12.7109375" style="0" customWidth="1"/>
  </cols>
  <sheetData>
    <row r="1" spans="2:8" ht="13.5" thickBot="1">
      <c r="B1" s="92" t="s">
        <v>105</v>
      </c>
      <c r="C1" s="92"/>
      <c r="D1" s="92"/>
      <c r="E1" s="92"/>
      <c r="F1" s="92"/>
      <c r="G1" s="69"/>
      <c r="H1" s="69"/>
    </row>
    <row r="2" spans="2:4" ht="13.5" thickTop="1">
      <c r="B2" s="1" t="s">
        <v>60</v>
      </c>
      <c r="C2" s="106" t="s">
        <v>51</v>
      </c>
      <c r="D2" s="106"/>
    </row>
    <row r="3" spans="2:8" ht="39.75" customHeight="1">
      <c r="B3" s="32" t="s">
        <v>63</v>
      </c>
      <c r="C3" s="107" t="s">
        <v>12</v>
      </c>
      <c r="D3" s="104"/>
      <c r="E3" s="104" t="s">
        <v>61</v>
      </c>
      <c r="F3" s="104"/>
      <c r="G3" s="104" t="s">
        <v>62</v>
      </c>
      <c r="H3" s="105"/>
    </row>
    <row r="4" spans="2:8" s="40" customFormat="1" ht="34.5" customHeight="1">
      <c r="B4" s="36"/>
      <c r="C4" s="37">
        <v>2008</v>
      </c>
      <c r="D4" s="38">
        <v>2009</v>
      </c>
      <c r="E4" s="39">
        <v>2008</v>
      </c>
      <c r="F4" s="38">
        <v>2009</v>
      </c>
      <c r="G4" s="39">
        <v>2008</v>
      </c>
      <c r="H4" s="37">
        <v>2009</v>
      </c>
    </row>
    <row r="5" spans="2:8" ht="12.75">
      <c r="B5" s="5" t="s">
        <v>22</v>
      </c>
      <c r="C5" s="3">
        <f aca="true" t="shared" si="0" ref="C5:D10">SUM(E5,G5)</f>
        <v>385</v>
      </c>
      <c r="D5" s="8">
        <f t="shared" si="0"/>
        <v>517</v>
      </c>
      <c r="E5" s="7">
        <v>196</v>
      </c>
      <c r="F5" s="8">
        <v>275</v>
      </c>
      <c r="G5" s="7">
        <v>189</v>
      </c>
      <c r="H5" s="3">
        <v>242</v>
      </c>
    </row>
    <row r="6" spans="2:8" ht="12.75">
      <c r="B6" s="3" t="s">
        <v>23</v>
      </c>
      <c r="C6" s="3">
        <f t="shared" si="0"/>
        <v>90</v>
      </c>
      <c r="D6" s="8">
        <f t="shared" si="0"/>
        <v>95</v>
      </c>
      <c r="E6" s="7">
        <v>50</v>
      </c>
      <c r="F6" s="8">
        <v>34</v>
      </c>
      <c r="G6" s="7">
        <v>40</v>
      </c>
      <c r="H6" s="3">
        <v>61</v>
      </c>
    </row>
    <row r="7" spans="2:8" ht="12.75">
      <c r="B7" s="3" t="s">
        <v>0</v>
      </c>
      <c r="C7" s="3">
        <f t="shared" si="0"/>
        <v>110</v>
      </c>
      <c r="D7" s="8">
        <f t="shared" si="0"/>
        <v>123</v>
      </c>
      <c r="E7" s="7">
        <v>44</v>
      </c>
      <c r="F7" s="8">
        <v>67</v>
      </c>
      <c r="G7" s="7">
        <v>66</v>
      </c>
      <c r="H7" s="3">
        <v>56</v>
      </c>
    </row>
    <row r="8" spans="2:8" ht="12.75">
      <c r="B8" s="3" t="s">
        <v>1</v>
      </c>
      <c r="C8" s="3">
        <f t="shared" si="0"/>
        <v>4</v>
      </c>
      <c r="D8" s="8">
        <f t="shared" si="0"/>
        <v>13</v>
      </c>
      <c r="E8" s="7">
        <v>2</v>
      </c>
      <c r="F8" s="8">
        <v>3</v>
      </c>
      <c r="G8" s="7">
        <v>2</v>
      </c>
      <c r="H8" s="3">
        <v>10</v>
      </c>
    </row>
    <row r="9" spans="2:8" ht="12.75">
      <c r="B9" s="3" t="s">
        <v>2</v>
      </c>
      <c r="C9" s="3">
        <f t="shared" si="0"/>
        <v>20</v>
      </c>
      <c r="D9" s="8">
        <f t="shared" si="0"/>
        <v>17</v>
      </c>
      <c r="E9" s="7">
        <v>9</v>
      </c>
      <c r="F9" s="8">
        <v>9</v>
      </c>
      <c r="G9" s="7">
        <v>11</v>
      </c>
      <c r="H9" s="3">
        <v>8</v>
      </c>
    </row>
    <row r="10" spans="2:8" ht="25.5">
      <c r="B10" s="65" t="s">
        <v>109</v>
      </c>
      <c r="C10" s="41">
        <f t="shared" si="0"/>
        <v>224</v>
      </c>
      <c r="D10" s="66">
        <f t="shared" si="0"/>
        <v>248</v>
      </c>
      <c r="E10" s="67">
        <v>105</v>
      </c>
      <c r="F10" s="66">
        <v>113</v>
      </c>
      <c r="G10" s="67">
        <v>119</v>
      </c>
      <c r="H10" s="41">
        <v>135</v>
      </c>
    </row>
    <row r="11" spans="2:8" ht="12.75">
      <c r="B11" s="23" t="s">
        <v>24</v>
      </c>
      <c r="C11" s="102"/>
      <c r="D11" s="102"/>
      <c r="E11" s="102"/>
      <c r="F11" s="102"/>
      <c r="G11" s="102"/>
      <c r="H11" s="103"/>
    </row>
    <row r="12" spans="2:8" ht="12.75">
      <c r="B12" s="3" t="s">
        <v>6</v>
      </c>
      <c r="C12" s="14">
        <v>2.3122171945701355</v>
      </c>
      <c r="D12" s="27">
        <v>1.9224489795918367</v>
      </c>
      <c r="E12" s="26">
        <v>2.058252427184466</v>
      </c>
      <c r="F12" s="27">
        <v>1.6071428571428572</v>
      </c>
      <c r="G12" s="26">
        <v>2.5338983050847457</v>
      </c>
      <c r="H12" s="14">
        <v>2.18796992481203</v>
      </c>
    </row>
    <row r="13" spans="2:8" ht="12.75">
      <c r="B13" s="13" t="s">
        <v>42</v>
      </c>
      <c r="C13" s="3">
        <f>SUM(E13,G13)</f>
        <v>221</v>
      </c>
      <c r="D13" s="8">
        <f>SUM(F13,H13)</f>
        <v>245</v>
      </c>
      <c r="E13" s="7">
        <v>103</v>
      </c>
      <c r="F13" s="8">
        <v>112</v>
      </c>
      <c r="G13" s="7">
        <v>118</v>
      </c>
      <c r="H13" s="3">
        <v>133</v>
      </c>
    </row>
    <row r="14" spans="2:8" ht="25.5">
      <c r="B14" s="23" t="s">
        <v>25</v>
      </c>
      <c r="C14" s="102"/>
      <c r="D14" s="102"/>
      <c r="E14" s="102"/>
      <c r="F14" s="102"/>
      <c r="G14" s="102"/>
      <c r="H14" s="103"/>
    </row>
    <row r="15" spans="2:8" ht="12.75">
      <c r="B15" s="3" t="s">
        <v>6</v>
      </c>
      <c r="C15" s="14">
        <v>12.336322869955158</v>
      </c>
      <c r="D15" s="27">
        <v>8.902439024390244</v>
      </c>
      <c r="E15" s="26">
        <v>11.615384615384615</v>
      </c>
      <c r="F15" s="27">
        <v>10.803571428571429</v>
      </c>
      <c r="G15" s="26">
        <v>12.966386554621849</v>
      </c>
      <c r="H15" s="14">
        <v>7.313432835820896</v>
      </c>
    </row>
    <row r="16" spans="2:8" ht="12.75">
      <c r="B16" s="3" t="s">
        <v>42</v>
      </c>
      <c r="C16" s="3">
        <f>SUM(E16,G16)</f>
        <v>223</v>
      </c>
      <c r="D16" s="8">
        <f>SUM(F16,H16)</f>
        <v>246</v>
      </c>
      <c r="E16" s="7">
        <v>104</v>
      </c>
      <c r="F16" s="8">
        <v>112</v>
      </c>
      <c r="G16" s="7">
        <v>119</v>
      </c>
      <c r="H16" s="3">
        <v>134</v>
      </c>
    </row>
    <row r="17" spans="2:8" ht="25.5">
      <c r="B17" s="23" t="s">
        <v>26</v>
      </c>
      <c r="C17" s="102"/>
      <c r="D17" s="102"/>
      <c r="E17" s="102"/>
      <c r="F17" s="102"/>
      <c r="G17" s="102"/>
      <c r="H17" s="103"/>
    </row>
    <row r="18" spans="2:8" ht="12.75">
      <c r="B18" s="3" t="s">
        <v>3</v>
      </c>
      <c r="C18" s="3">
        <f>SUM(E18,G18)</f>
        <v>1</v>
      </c>
      <c r="D18" s="8">
        <f>SUM(F18,H18)</f>
        <v>5</v>
      </c>
      <c r="E18" s="7">
        <v>0</v>
      </c>
      <c r="F18" s="8">
        <v>1</v>
      </c>
      <c r="G18" s="7">
        <v>1</v>
      </c>
      <c r="H18" s="3">
        <v>4</v>
      </c>
    </row>
    <row r="19" spans="2:8" ht="12.75">
      <c r="B19" s="4" t="s">
        <v>4</v>
      </c>
      <c r="C19" s="19">
        <f>C18/C10*100</f>
        <v>0.4464285714285714</v>
      </c>
      <c r="D19" s="31">
        <f>D18/D10*100</f>
        <v>2.0161290322580645</v>
      </c>
      <c r="E19" s="29">
        <f>E18/E$10*100</f>
        <v>0</v>
      </c>
      <c r="F19" s="31">
        <f>F18/F$10*100</f>
        <v>0.8849557522123894</v>
      </c>
      <c r="G19" s="29">
        <f>G18/G$10*100</f>
        <v>0.8403361344537815</v>
      </c>
      <c r="H19" s="19">
        <f>H18/H$10*100</f>
        <v>2.9629629629629632</v>
      </c>
    </row>
    <row r="20" spans="2:8" ht="12.75">
      <c r="B20" s="3" t="s">
        <v>5</v>
      </c>
      <c r="C20" s="7" t="str">
        <f aca="true" t="shared" si="1" ref="C20:H20">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0 to 2</v>
      </c>
      <c r="D20" s="8" t="str">
        <f t="shared" si="1"/>
        <v>1 to 5</v>
      </c>
      <c r="E20" s="7" t="str">
        <f t="shared" si="1"/>
        <v>0 to 4</v>
      </c>
      <c r="F20" s="8" t="str">
        <f t="shared" si="1"/>
        <v>0 to 5</v>
      </c>
      <c r="G20" s="7" t="str">
        <f t="shared" si="1"/>
        <v>0 to 5</v>
      </c>
      <c r="H20" s="3" t="str">
        <f t="shared" si="1"/>
        <v>1 to 7</v>
      </c>
    </row>
    <row r="21" spans="2:8" ht="25.5">
      <c r="B21" s="23" t="s">
        <v>27</v>
      </c>
      <c r="C21" s="102"/>
      <c r="D21" s="102"/>
      <c r="E21" s="102"/>
      <c r="F21" s="102"/>
      <c r="G21" s="102"/>
      <c r="H21" s="103"/>
    </row>
    <row r="22" spans="2:8" ht="12.75">
      <c r="B22" s="3" t="s">
        <v>3</v>
      </c>
      <c r="C22" s="3">
        <f>SUM(E22,G22)</f>
        <v>7</v>
      </c>
      <c r="D22" s="8">
        <f>SUM(F22,H22)</f>
        <v>28</v>
      </c>
      <c r="E22" s="7">
        <v>2</v>
      </c>
      <c r="F22" s="8">
        <v>11</v>
      </c>
      <c r="G22" s="7">
        <v>5</v>
      </c>
      <c r="H22" s="3">
        <v>17</v>
      </c>
    </row>
    <row r="23" spans="2:8" ht="12.75">
      <c r="B23" s="4" t="s">
        <v>4</v>
      </c>
      <c r="C23" s="19">
        <f>C22/C10*100</f>
        <v>3.125</v>
      </c>
      <c r="D23" s="31">
        <f>D22/D10*100</f>
        <v>11.29032258064516</v>
      </c>
      <c r="E23" s="29">
        <f>E22/E$10*100</f>
        <v>1.9047619047619049</v>
      </c>
      <c r="F23" s="31">
        <f>F22/F$10*100</f>
        <v>9.734513274336283</v>
      </c>
      <c r="G23" s="29">
        <f>G22/G$10*100</f>
        <v>4.201680672268908</v>
      </c>
      <c r="H23" s="19">
        <f>H22/H$10*100</f>
        <v>12.592592592592592</v>
      </c>
    </row>
    <row r="24" spans="2:8" ht="12.75">
      <c r="B24" s="3" t="s">
        <v>5</v>
      </c>
      <c r="C24" s="3" t="str">
        <f aca="true" t="shared" si="2" ref="C24:H24">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2 to 6</v>
      </c>
      <c r="D24" s="8" t="str">
        <f t="shared" si="2"/>
        <v>8 to 16</v>
      </c>
      <c r="E24" s="7" t="str">
        <f t="shared" si="2"/>
        <v>1 to 7</v>
      </c>
      <c r="F24" s="8" t="str">
        <f t="shared" si="2"/>
        <v>6 to 17</v>
      </c>
      <c r="G24" s="7" t="str">
        <f t="shared" si="2"/>
        <v>2 to 9</v>
      </c>
      <c r="H24" s="3" t="str">
        <f t="shared" si="2"/>
        <v>8 to 19</v>
      </c>
    </row>
    <row r="25" spans="2:8" ht="25.5">
      <c r="B25" s="23" t="s">
        <v>28</v>
      </c>
      <c r="C25" s="102"/>
      <c r="D25" s="102"/>
      <c r="E25" s="102"/>
      <c r="F25" s="102"/>
      <c r="G25" s="102"/>
      <c r="H25" s="103"/>
    </row>
    <row r="26" spans="2:8" ht="12.75">
      <c r="B26" s="3" t="s">
        <v>3</v>
      </c>
      <c r="C26" s="3">
        <f>SUM(E26,G26)</f>
        <v>11</v>
      </c>
      <c r="D26" s="8">
        <f>SUM(F26,H26)</f>
        <v>54</v>
      </c>
      <c r="E26" s="7">
        <v>2</v>
      </c>
      <c r="F26" s="8">
        <v>11</v>
      </c>
      <c r="G26" s="7">
        <v>9</v>
      </c>
      <c r="H26" s="3">
        <v>43</v>
      </c>
    </row>
    <row r="27" spans="2:8" ht="12.75">
      <c r="B27" s="4" t="s">
        <v>4</v>
      </c>
      <c r="C27" s="19">
        <f>C26/C10*100</f>
        <v>4.910714285714286</v>
      </c>
      <c r="D27" s="31">
        <f>D26/D10*100</f>
        <v>21.774193548387096</v>
      </c>
      <c r="E27" s="29">
        <f>E26/E$10*100</f>
        <v>1.9047619047619049</v>
      </c>
      <c r="F27" s="31">
        <f>F26/F$10*100</f>
        <v>9.734513274336283</v>
      </c>
      <c r="G27" s="29">
        <f>G26/G$10*100</f>
        <v>7.563025210084033</v>
      </c>
      <c r="H27" s="19">
        <f>H26/H$10*100</f>
        <v>31.851851851851855</v>
      </c>
    </row>
    <row r="28" spans="2:8" ht="12.75">
      <c r="B28" s="3" t="s">
        <v>5</v>
      </c>
      <c r="C28" s="3" t="str">
        <f aca="true" t="shared" si="3" ref="C28:H28">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3 to 9</v>
      </c>
      <c r="D28" s="8" t="str">
        <f t="shared" si="3"/>
        <v>17 to 27</v>
      </c>
      <c r="E28" s="7" t="str">
        <f t="shared" si="3"/>
        <v>1 to 7</v>
      </c>
      <c r="F28" s="8" t="str">
        <f t="shared" si="3"/>
        <v>6 to 17</v>
      </c>
      <c r="G28" s="7" t="str">
        <f t="shared" si="3"/>
        <v>4 to 14</v>
      </c>
      <c r="H28" s="3" t="str">
        <f t="shared" si="3"/>
        <v>25 to 40</v>
      </c>
    </row>
    <row r="29" spans="2:8" ht="25.5">
      <c r="B29" s="23" t="s">
        <v>29</v>
      </c>
      <c r="C29" s="102"/>
      <c r="D29" s="102"/>
      <c r="E29" s="102"/>
      <c r="F29" s="102"/>
      <c r="G29" s="102"/>
      <c r="H29" s="103"/>
    </row>
    <row r="30" spans="2:8" ht="12.75">
      <c r="B30" s="3" t="s">
        <v>3</v>
      </c>
      <c r="C30" s="3">
        <f>SUM(E30,G30)</f>
        <v>16</v>
      </c>
      <c r="D30" s="8">
        <f>SUM(F30,H30)</f>
        <v>69</v>
      </c>
      <c r="E30" s="7">
        <v>2</v>
      </c>
      <c r="F30" s="8">
        <v>15</v>
      </c>
      <c r="G30" s="7">
        <v>14</v>
      </c>
      <c r="H30" s="3">
        <v>54</v>
      </c>
    </row>
    <row r="31" spans="2:8" ht="12.75">
      <c r="B31" s="4" t="s">
        <v>4</v>
      </c>
      <c r="C31" s="19">
        <f>C30/C10*100</f>
        <v>7.142857142857142</v>
      </c>
      <c r="D31" s="31">
        <f>D30/D10*100</f>
        <v>27.82258064516129</v>
      </c>
      <c r="E31" s="29">
        <f>E30/E$10*100</f>
        <v>1.9047619047619049</v>
      </c>
      <c r="F31" s="31">
        <f>F30/F$10*100</f>
        <v>13.274336283185843</v>
      </c>
      <c r="G31" s="29">
        <f>G30/G$10*100</f>
        <v>11.76470588235294</v>
      </c>
      <c r="H31" s="19">
        <f>H30/H$10*100</f>
        <v>40</v>
      </c>
    </row>
    <row r="32" spans="2:8" ht="12.75">
      <c r="B32" s="3" t="s">
        <v>5</v>
      </c>
      <c r="C32" s="3" t="str">
        <f aca="true" t="shared" si="4" ref="C32:H32">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4 to 11</v>
      </c>
      <c r="D32" s="8" t="str">
        <f t="shared" si="4"/>
        <v>23 to 34</v>
      </c>
      <c r="E32" s="7" t="str">
        <f t="shared" si="4"/>
        <v>1 to 7</v>
      </c>
      <c r="F32" s="8" t="str">
        <f t="shared" si="4"/>
        <v>8 to 21</v>
      </c>
      <c r="G32" s="7" t="str">
        <f t="shared" si="4"/>
        <v>7 to 19</v>
      </c>
      <c r="H32" s="3" t="str">
        <f t="shared" si="4"/>
        <v>32 to 48</v>
      </c>
    </row>
    <row r="33" spans="2:8" ht="25.5">
      <c r="B33" s="23" t="s">
        <v>124</v>
      </c>
      <c r="C33" s="102"/>
      <c r="D33" s="102"/>
      <c r="E33" s="102"/>
      <c r="F33" s="102"/>
      <c r="G33" s="102"/>
      <c r="H33" s="103"/>
    </row>
    <row r="34" spans="2:8" ht="12.75">
      <c r="B34" s="3" t="s">
        <v>3</v>
      </c>
      <c r="C34" s="3">
        <f>SUM(E34,G34)</f>
        <v>66</v>
      </c>
      <c r="D34" s="8">
        <f>SUM(F34,H34)</f>
        <v>135</v>
      </c>
      <c r="E34" s="7">
        <v>30</v>
      </c>
      <c r="F34" s="8">
        <v>46</v>
      </c>
      <c r="G34" s="7">
        <v>36</v>
      </c>
      <c r="H34" s="3">
        <v>89</v>
      </c>
    </row>
    <row r="35" spans="2:8" ht="12.75">
      <c r="B35" s="4" t="s">
        <v>91</v>
      </c>
      <c r="C35" s="19">
        <f>C34/C10*100</f>
        <v>29.464285714285715</v>
      </c>
      <c r="D35" s="31">
        <f>D34/D10*100</f>
        <v>54.43548387096774</v>
      </c>
      <c r="E35" s="29">
        <f>E34/E$10*100</f>
        <v>28.57142857142857</v>
      </c>
      <c r="F35" s="31">
        <f>F34/F$10*100</f>
        <v>40.707964601769916</v>
      </c>
      <c r="G35" s="29">
        <f>G34/G$10*100</f>
        <v>30.252100840336134</v>
      </c>
      <c r="H35" s="19">
        <f>H34/H$10*100</f>
        <v>65.92592592592592</v>
      </c>
    </row>
    <row r="36" spans="2:8" ht="12.75">
      <c r="B36" s="3" t="s">
        <v>5</v>
      </c>
      <c r="C36" s="3" t="str">
        <f aca="true" t="shared" si="5" ref="C36:H36">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24 to 36</v>
      </c>
      <c r="D36" s="8" t="str">
        <f t="shared" si="5"/>
        <v>48 to 61</v>
      </c>
      <c r="E36" s="7" t="str">
        <f t="shared" si="5"/>
        <v>21 to 38</v>
      </c>
      <c r="F36" s="8" t="str">
        <f t="shared" si="5"/>
        <v>32 to 50</v>
      </c>
      <c r="G36" s="7" t="str">
        <f t="shared" si="5"/>
        <v>23 to 39</v>
      </c>
      <c r="H36" s="3" t="str">
        <f t="shared" si="5"/>
        <v>58 to 73</v>
      </c>
    </row>
    <row r="37" spans="2:8" ht="12.75">
      <c r="B37" s="23" t="s">
        <v>30</v>
      </c>
      <c r="C37" s="102"/>
      <c r="D37" s="102"/>
      <c r="E37" s="102"/>
      <c r="F37" s="102"/>
      <c r="G37" s="102"/>
      <c r="H37" s="103"/>
    </row>
    <row r="38" spans="2:8" ht="12.75">
      <c r="B38" s="3" t="s">
        <v>3</v>
      </c>
      <c r="C38" s="3">
        <f>SUM(E38,G38)</f>
        <v>172</v>
      </c>
      <c r="D38" s="8">
        <f>SUM(F38,H38)</f>
        <v>194</v>
      </c>
      <c r="E38" s="7">
        <v>68</v>
      </c>
      <c r="F38" s="8">
        <v>80</v>
      </c>
      <c r="G38" s="7">
        <v>104</v>
      </c>
      <c r="H38" s="3">
        <v>114</v>
      </c>
    </row>
    <row r="39" spans="2:8" ht="12.75">
      <c r="B39" s="13" t="s">
        <v>42</v>
      </c>
      <c r="C39" s="3">
        <f>SUM(E39,G39)</f>
        <v>224</v>
      </c>
      <c r="D39" s="8">
        <f>SUM(F39,H39)</f>
        <v>248</v>
      </c>
      <c r="E39" s="7">
        <f>E$10</f>
        <v>105</v>
      </c>
      <c r="F39" s="8">
        <f>F$10</f>
        <v>113</v>
      </c>
      <c r="G39" s="7">
        <f>G$10</f>
        <v>119</v>
      </c>
      <c r="H39" s="3">
        <f>H$10</f>
        <v>135</v>
      </c>
    </row>
    <row r="40" spans="2:8" ht="12.75">
      <c r="B40" s="4" t="s">
        <v>4</v>
      </c>
      <c r="C40" s="19">
        <f aca="true" t="shared" si="6" ref="C40:H40">C38/C39*100</f>
        <v>76.78571428571429</v>
      </c>
      <c r="D40" s="31">
        <f t="shared" si="6"/>
        <v>78.2258064516129</v>
      </c>
      <c r="E40" s="29">
        <f t="shared" si="6"/>
        <v>64.76190476190476</v>
      </c>
      <c r="F40" s="31">
        <f t="shared" si="6"/>
        <v>70.79646017699115</v>
      </c>
      <c r="G40" s="29">
        <f t="shared" si="6"/>
        <v>87.39495798319328</v>
      </c>
      <c r="H40" s="19">
        <f t="shared" si="6"/>
        <v>84.44444444444444</v>
      </c>
    </row>
    <row r="41" spans="2:8" ht="12.75">
      <c r="B41" s="3" t="s">
        <v>5</v>
      </c>
      <c r="C41" s="3" t="str">
        <f aca="true" t="shared" si="7" ref="C41:H41">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71 to 82</v>
      </c>
      <c r="D41" s="8" t="str">
        <f t="shared" si="7"/>
        <v>73 to 83</v>
      </c>
      <c r="E41" s="7" t="str">
        <f t="shared" si="7"/>
        <v>55 to 73</v>
      </c>
      <c r="F41" s="8" t="str">
        <f t="shared" si="7"/>
        <v>62 to 78</v>
      </c>
      <c r="G41" s="7" t="str">
        <f t="shared" si="7"/>
        <v>80 to 92</v>
      </c>
      <c r="H41" s="3" t="str">
        <f t="shared" si="7"/>
        <v>77 to 90</v>
      </c>
    </row>
    <row r="42" spans="2:8" ht="25.5">
      <c r="B42" s="23" t="s">
        <v>31</v>
      </c>
      <c r="C42" s="102"/>
      <c r="D42" s="102"/>
      <c r="E42" s="102"/>
      <c r="F42" s="102"/>
      <c r="G42" s="102"/>
      <c r="H42" s="103"/>
    </row>
    <row r="43" spans="2:8" ht="12.75">
      <c r="B43" s="3" t="s">
        <v>6</v>
      </c>
      <c r="C43" s="14">
        <v>0.5029940119760479</v>
      </c>
      <c r="D43" s="27">
        <v>0.5851063829787234</v>
      </c>
      <c r="E43" s="26">
        <v>0.6515151515151515</v>
      </c>
      <c r="F43" s="27">
        <v>1.12</v>
      </c>
      <c r="G43" s="26">
        <v>0.40594059405940597</v>
      </c>
      <c r="H43" s="14">
        <v>0.23008849557522124</v>
      </c>
    </row>
    <row r="44" spans="2:8" ht="12.75">
      <c r="B44" s="3" t="s">
        <v>42</v>
      </c>
      <c r="C44" s="3">
        <f>SUM(E44,G44)</f>
        <v>167</v>
      </c>
      <c r="D44" s="8">
        <f>SUM(F44,H44)</f>
        <v>188</v>
      </c>
      <c r="E44" s="7">
        <v>66</v>
      </c>
      <c r="F44" s="8">
        <v>75</v>
      </c>
      <c r="G44" s="7">
        <v>101</v>
      </c>
      <c r="H44" s="3">
        <v>113</v>
      </c>
    </row>
    <row r="45" spans="2:8" ht="25.5">
      <c r="B45" s="23" t="s">
        <v>32</v>
      </c>
      <c r="C45" s="102"/>
      <c r="D45" s="102"/>
      <c r="E45" s="102"/>
      <c r="F45" s="102"/>
      <c r="G45" s="102"/>
      <c r="H45" s="103"/>
    </row>
    <row r="46" spans="2:8" ht="12.75">
      <c r="B46" s="3" t="s">
        <v>3</v>
      </c>
      <c r="C46" s="3">
        <f>SUM(E46,G46)</f>
        <v>169</v>
      </c>
      <c r="D46" s="8">
        <f>SUM(F46,H46)</f>
        <v>188</v>
      </c>
      <c r="E46" s="7">
        <v>66</v>
      </c>
      <c r="F46" s="8">
        <v>76</v>
      </c>
      <c r="G46" s="7">
        <v>103</v>
      </c>
      <c r="H46" s="3">
        <v>112</v>
      </c>
    </row>
    <row r="47" spans="2:8" ht="12.75">
      <c r="B47" s="13" t="s">
        <v>42</v>
      </c>
      <c r="C47" s="3">
        <f>SUM(E47,G47)</f>
        <v>224</v>
      </c>
      <c r="D47" s="8">
        <f>SUM(F47,H47)</f>
        <v>248</v>
      </c>
      <c r="E47" s="7">
        <f>E$10</f>
        <v>105</v>
      </c>
      <c r="F47" s="8">
        <f>F$10</f>
        <v>113</v>
      </c>
      <c r="G47" s="7">
        <f>G$10</f>
        <v>119</v>
      </c>
      <c r="H47" s="3">
        <f>H$10</f>
        <v>135</v>
      </c>
    </row>
    <row r="48" spans="2:8" ht="12.75">
      <c r="B48" s="4" t="s">
        <v>4</v>
      </c>
      <c r="C48" s="19">
        <f aca="true" t="shared" si="8" ref="C48:H48">C46/C47*100</f>
        <v>75.44642857142857</v>
      </c>
      <c r="D48" s="31">
        <f t="shared" si="8"/>
        <v>75.80645161290323</v>
      </c>
      <c r="E48" s="29">
        <f t="shared" si="8"/>
        <v>62.857142857142854</v>
      </c>
      <c r="F48" s="31">
        <f t="shared" si="8"/>
        <v>67.2566371681416</v>
      </c>
      <c r="G48" s="29">
        <f t="shared" si="8"/>
        <v>86.5546218487395</v>
      </c>
      <c r="H48" s="19">
        <f t="shared" si="8"/>
        <v>82.96296296296296</v>
      </c>
    </row>
    <row r="49" spans="2:8" ht="12.75">
      <c r="B49" s="3" t="s">
        <v>5</v>
      </c>
      <c r="C49" s="3" t="str">
        <f aca="true" t="shared" si="9" ref="C49:H49">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69 to 81</v>
      </c>
      <c r="D49" s="8" t="str">
        <f t="shared" si="9"/>
        <v>70 to 81</v>
      </c>
      <c r="E49" s="7" t="str">
        <f t="shared" si="9"/>
        <v>53 to 71</v>
      </c>
      <c r="F49" s="8" t="str">
        <f t="shared" si="9"/>
        <v>58 to 75</v>
      </c>
      <c r="G49" s="7" t="str">
        <f t="shared" si="9"/>
        <v>79 to 92</v>
      </c>
      <c r="H49" s="3" t="str">
        <f t="shared" si="9"/>
        <v>76 to 88</v>
      </c>
    </row>
    <row r="50" spans="2:8" ht="25.5">
      <c r="B50" s="23" t="s">
        <v>33</v>
      </c>
      <c r="C50" s="102"/>
      <c r="D50" s="102"/>
      <c r="E50" s="102"/>
      <c r="F50" s="102"/>
      <c r="G50" s="102"/>
      <c r="H50" s="103"/>
    </row>
    <row r="51" spans="2:8" ht="12.75">
      <c r="B51" s="3" t="s">
        <v>6</v>
      </c>
      <c r="C51" s="14">
        <v>28</v>
      </c>
      <c r="D51" s="27">
        <v>18.333333333333332</v>
      </c>
      <c r="E51" s="26">
        <v>21.5</v>
      </c>
      <c r="F51" s="27">
        <v>21</v>
      </c>
      <c r="G51" s="26">
        <v>41</v>
      </c>
      <c r="H51" s="14">
        <v>13</v>
      </c>
    </row>
    <row r="52" spans="2:8" ht="12.75">
      <c r="B52" s="3" t="s">
        <v>7</v>
      </c>
      <c r="C52" s="3">
        <f>MIN(E52,G52)</f>
        <v>7</v>
      </c>
      <c r="D52" s="8">
        <f>MIN(F52,H52)</f>
        <v>2</v>
      </c>
      <c r="E52" s="7">
        <v>7</v>
      </c>
      <c r="F52" s="8">
        <v>2</v>
      </c>
      <c r="G52" s="7">
        <v>41</v>
      </c>
      <c r="H52" s="3">
        <v>7</v>
      </c>
    </row>
    <row r="53" spans="2:8" ht="12.75">
      <c r="B53" s="13" t="s">
        <v>8</v>
      </c>
      <c r="C53" s="3">
        <f>MAX(E53,G53)</f>
        <v>41</v>
      </c>
      <c r="D53" s="8">
        <f>MAX(F53,H53)</f>
        <v>37</v>
      </c>
      <c r="E53" s="7">
        <v>36</v>
      </c>
      <c r="F53" s="8">
        <v>37</v>
      </c>
      <c r="G53" s="7">
        <v>41</v>
      </c>
      <c r="H53" s="3">
        <v>19</v>
      </c>
    </row>
    <row r="54" spans="2:8" ht="12.75">
      <c r="B54" s="3" t="s">
        <v>42</v>
      </c>
      <c r="C54" s="3">
        <f>SUM(E54,G54)</f>
        <v>3</v>
      </c>
      <c r="D54" s="8">
        <f>SUM(F54,H54)</f>
        <v>6</v>
      </c>
      <c r="E54" s="7">
        <v>2</v>
      </c>
      <c r="F54" s="8">
        <v>4</v>
      </c>
      <c r="G54" s="7">
        <v>1</v>
      </c>
      <c r="H54" s="3">
        <v>2</v>
      </c>
    </row>
    <row r="55" spans="2:8" ht="38.25">
      <c r="B55" s="23" t="s">
        <v>34</v>
      </c>
      <c r="C55" s="20"/>
      <c r="D55" s="20"/>
      <c r="E55" s="34"/>
      <c r="F55" s="34"/>
      <c r="G55" s="34"/>
      <c r="H55" s="35"/>
    </row>
    <row r="56" spans="2:8" ht="12.75">
      <c r="B56" s="3" t="s">
        <v>6</v>
      </c>
      <c r="C56" s="14">
        <v>0.07407407407407407</v>
      </c>
      <c r="D56" s="27">
        <v>0.9170731707317074</v>
      </c>
      <c r="E56" s="26">
        <v>0.08333333333333333</v>
      </c>
      <c r="F56" s="27">
        <v>0.6483516483516484</v>
      </c>
      <c r="G56" s="26">
        <v>0.06666666666666667</v>
      </c>
      <c r="H56" s="14">
        <v>1.131578947368421</v>
      </c>
    </row>
    <row r="57" spans="2:8" ht="12.75">
      <c r="B57" s="13" t="s">
        <v>42</v>
      </c>
      <c r="C57" s="3">
        <f>SUM(E57,G57)</f>
        <v>189</v>
      </c>
      <c r="D57" s="8">
        <f>SUM(F57,H57)</f>
        <v>205</v>
      </c>
      <c r="E57" s="7">
        <v>84</v>
      </c>
      <c r="F57" s="8">
        <v>91</v>
      </c>
      <c r="G57" s="7">
        <v>105</v>
      </c>
      <c r="H57" s="3">
        <v>114</v>
      </c>
    </row>
    <row r="58" spans="2:8" ht="25.5">
      <c r="B58" s="23" t="s">
        <v>35</v>
      </c>
      <c r="C58" s="102"/>
      <c r="D58" s="102"/>
      <c r="E58" s="102"/>
      <c r="F58" s="102"/>
      <c r="G58" s="102"/>
      <c r="H58" s="103"/>
    </row>
    <row r="59" spans="2:8" ht="12.75">
      <c r="B59" s="3" t="s">
        <v>3</v>
      </c>
      <c r="C59" s="3">
        <f>SUM(E59,G59)</f>
        <v>187</v>
      </c>
      <c r="D59" s="8">
        <f>SUM(F59,H59)</f>
        <v>199</v>
      </c>
      <c r="E59" s="7">
        <v>83</v>
      </c>
      <c r="F59" s="8">
        <v>90</v>
      </c>
      <c r="G59" s="7">
        <v>104</v>
      </c>
      <c r="H59" s="3">
        <v>109</v>
      </c>
    </row>
    <row r="60" spans="2:8" ht="12.75">
      <c r="B60" s="13" t="s">
        <v>42</v>
      </c>
      <c r="C60" s="3">
        <f>SUM(E60,G60)</f>
        <v>224</v>
      </c>
      <c r="D60" s="8">
        <f>SUM(F60,H60)</f>
        <v>248</v>
      </c>
      <c r="E60" s="7">
        <f>E$10</f>
        <v>105</v>
      </c>
      <c r="F60" s="8">
        <f>F$10</f>
        <v>113</v>
      </c>
      <c r="G60" s="7">
        <f>G$10</f>
        <v>119</v>
      </c>
      <c r="H60" s="3">
        <f>H$10</f>
        <v>135</v>
      </c>
    </row>
    <row r="61" spans="2:8" ht="12.75">
      <c r="B61" s="4" t="s">
        <v>4</v>
      </c>
      <c r="C61" s="19">
        <f>C59/C60*100</f>
        <v>83.48214285714286</v>
      </c>
      <c r="D61" s="31">
        <f>D59/D60*100</f>
        <v>80.24193548387096</v>
      </c>
      <c r="E61" s="29">
        <f>E59/E$60*100</f>
        <v>79.04761904761905</v>
      </c>
      <c r="F61" s="31">
        <f>F59/F$60*100</f>
        <v>79.64601769911505</v>
      </c>
      <c r="G61" s="29">
        <f>G59/G$60*100</f>
        <v>87.39495798319328</v>
      </c>
      <c r="H61" s="19">
        <f>H59/H$60*100</f>
        <v>80.74074074074075</v>
      </c>
    </row>
    <row r="62" spans="2:8" ht="12.75">
      <c r="B62" s="3" t="s">
        <v>5</v>
      </c>
      <c r="C62" s="3" t="str">
        <f aca="true" t="shared" si="10" ref="C62:H62">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78 to 88</v>
      </c>
      <c r="D62" s="8" t="str">
        <f t="shared" si="10"/>
        <v>75 to 85</v>
      </c>
      <c r="E62" s="7" t="str">
        <f t="shared" si="10"/>
        <v>70 to 86</v>
      </c>
      <c r="F62" s="8" t="str">
        <f t="shared" si="10"/>
        <v>71 to 86</v>
      </c>
      <c r="G62" s="7" t="str">
        <f t="shared" si="10"/>
        <v>80 to 92</v>
      </c>
      <c r="H62" s="3" t="str">
        <f t="shared" si="10"/>
        <v>73 to 87</v>
      </c>
    </row>
    <row r="63" spans="2:8" ht="25.5">
      <c r="B63" s="23" t="s">
        <v>36</v>
      </c>
      <c r="C63" s="102"/>
      <c r="D63" s="102"/>
      <c r="E63" s="102"/>
      <c r="F63" s="102"/>
      <c r="G63" s="102"/>
      <c r="H63" s="103"/>
    </row>
    <row r="64" spans="2:8" ht="12.75">
      <c r="B64" s="3" t="s">
        <v>6</v>
      </c>
      <c r="C64" s="14">
        <v>7</v>
      </c>
      <c r="D64" s="27">
        <v>26.857142857142858</v>
      </c>
      <c r="E64" s="26">
        <v>7</v>
      </c>
      <c r="F64" s="27">
        <v>29.5</v>
      </c>
      <c r="G64" s="26">
        <v>7</v>
      </c>
      <c r="H64" s="14">
        <v>25.8</v>
      </c>
    </row>
    <row r="65" spans="2:8" ht="12.75">
      <c r="B65" s="3" t="s">
        <v>7</v>
      </c>
      <c r="C65" s="3">
        <f>MIN(E65,G65)</f>
        <v>7</v>
      </c>
      <c r="D65" s="8">
        <f>MIN(F65,H65)</f>
        <v>1</v>
      </c>
      <c r="E65" s="7">
        <v>7</v>
      </c>
      <c r="F65" s="8">
        <v>24</v>
      </c>
      <c r="G65" s="7">
        <v>7</v>
      </c>
      <c r="H65" s="3">
        <v>1</v>
      </c>
    </row>
    <row r="66" spans="2:8" ht="12.75">
      <c r="B66" s="13" t="s">
        <v>8</v>
      </c>
      <c r="C66" s="3">
        <f>MAX(E66,G66)</f>
        <v>7</v>
      </c>
      <c r="D66" s="8">
        <f>MAX(F66,H66)</f>
        <v>62</v>
      </c>
      <c r="E66" s="7">
        <v>7</v>
      </c>
      <c r="F66" s="8">
        <v>35</v>
      </c>
      <c r="G66" s="7">
        <v>7</v>
      </c>
      <c r="H66" s="3">
        <v>62</v>
      </c>
    </row>
    <row r="67" spans="2:8" ht="12.75">
      <c r="B67" s="3" t="s">
        <v>42</v>
      </c>
      <c r="C67" s="3">
        <f>SUM(E67,G67)</f>
        <v>2</v>
      </c>
      <c r="D67" s="8">
        <f>SUM(F67,H67)</f>
        <v>7</v>
      </c>
      <c r="E67" s="7">
        <v>1</v>
      </c>
      <c r="F67" s="8">
        <v>2</v>
      </c>
      <c r="G67" s="7">
        <v>1</v>
      </c>
      <c r="H67" s="3">
        <v>5</v>
      </c>
    </row>
  </sheetData>
  <mergeCells count="18">
    <mergeCell ref="B1:F1"/>
    <mergeCell ref="C63:H63"/>
    <mergeCell ref="C42:H42"/>
    <mergeCell ref="C45:H45"/>
    <mergeCell ref="C50:H50"/>
    <mergeCell ref="C58:H58"/>
    <mergeCell ref="C25:H25"/>
    <mergeCell ref="C29:H29"/>
    <mergeCell ref="C33:H33"/>
    <mergeCell ref="C37:H37"/>
    <mergeCell ref="C11:H11"/>
    <mergeCell ref="C14:H14"/>
    <mergeCell ref="C17:H17"/>
    <mergeCell ref="C21:H21"/>
    <mergeCell ref="C2:D2"/>
    <mergeCell ref="E3:F3"/>
    <mergeCell ref="G3:H3"/>
    <mergeCell ref="C3:D3"/>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7.xml><?xml version="1.0" encoding="utf-8"?>
<worksheet xmlns="http://schemas.openxmlformats.org/spreadsheetml/2006/main" xmlns:r="http://schemas.openxmlformats.org/officeDocument/2006/relationships">
  <dimension ref="B1:E9"/>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4" width="12.7109375" style="0" customWidth="1"/>
  </cols>
  <sheetData>
    <row r="1" spans="2:4" ht="13.5" thickBot="1">
      <c r="B1" s="92" t="s">
        <v>105</v>
      </c>
      <c r="C1" s="92"/>
      <c r="D1" s="92"/>
    </row>
    <row r="2" spans="2:5" ht="13.5" thickTop="1">
      <c r="B2" s="1" t="s">
        <v>64</v>
      </c>
      <c r="C2" s="110" t="s">
        <v>51</v>
      </c>
      <c r="D2" s="110"/>
      <c r="E2" s="45"/>
    </row>
    <row r="3" spans="2:4" ht="39.75" customHeight="1">
      <c r="B3" s="32" t="s">
        <v>57</v>
      </c>
      <c r="C3" s="104" t="s">
        <v>13</v>
      </c>
      <c r="D3" s="105"/>
    </row>
    <row r="4" spans="2:4" s="40" customFormat="1" ht="34.5" customHeight="1">
      <c r="B4" s="36"/>
      <c r="C4" s="39">
        <v>2008</v>
      </c>
      <c r="D4" s="37">
        <v>2009</v>
      </c>
    </row>
    <row r="5" spans="2:4" ht="25.5">
      <c r="B5" s="65" t="s">
        <v>109</v>
      </c>
      <c r="C5" s="67">
        <v>493</v>
      </c>
      <c r="D5" s="41">
        <v>427</v>
      </c>
    </row>
    <row r="6" spans="2:4" ht="25.5">
      <c r="B6" s="23" t="s">
        <v>124</v>
      </c>
      <c r="C6" s="102"/>
      <c r="D6" s="103"/>
    </row>
    <row r="7" spans="2:4" ht="12.75">
      <c r="B7" s="3" t="s">
        <v>3</v>
      </c>
      <c r="C7" s="7">
        <v>139</v>
      </c>
      <c r="D7" s="3">
        <v>411</v>
      </c>
    </row>
    <row r="8" spans="2:4" ht="12.75">
      <c r="B8" s="4" t="s">
        <v>91</v>
      </c>
      <c r="C8" s="29">
        <f>C7/C$5*100</f>
        <v>28.1947261663286</v>
      </c>
      <c r="D8" s="19">
        <f>D7/D$5*100</f>
        <v>96.25292740046838</v>
      </c>
    </row>
    <row r="9" spans="2:4" ht="12.75">
      <c r="B9" s="3" t="s">
        <v>5</v>
      </c>
      <c r="C9" s="7" t="str">
        <f>IF(AND(C$5&gt;0,ROUND(SUM(100*((2*C7+1.96^2)-(1.96*(SQRT(1.96^2+4*C7*(1-(C7/C$5))))))/(2*(C$5+1.96^2))),0)&lt;0),CONCATENATE(SUM(1*0)," - ",ROUND(SUM(100*((2*C7+1.96^2)+(1.96*(SQRT(1.96^2+4*C7*(1-(C7/C$5))))))/(2*(C$5+1.96^2))),0)),IF(AND(C$5&gt;0,ROUND(SUM(100*((2*C7+1.96^2)-(1.96*(SQRT(1.96^2+4*C7*(1-(C7/C$5))))))/(2*(C$5+1.96^2))),0)&gt;=0),CONCATENATE(ROUND(SUM(100*((2*C7+1.96^2)-(1.96*(SQRT(1.96^2+4*C7*(1-(C7/C$5))))))/(2*(C$5+1.96^2))),0)," to ",ROUND(SUM(100*((2*C7+1.96^2)+(1.96*(SQRT(1.96^2+4*C7*(1-(C7/C$5))))))/(2*(C$5+1.96^2))),0)),""))</f>
        <v>24 to 32</v>
      </c>
      <c r="D9" s="3" t="str">
        <f>IF(AND(D$5&gt;0,ROUND(SUM(100*((2*D7+1.96^2)-(1.96*(SQRT(1.96^2+4*D7*(1-(D7/D$5))))))/(2*(D$5+1.96^2))),0)&lt;0),CONCATENATE(SUM(1*0)," - ",ROUND(SUM(100*((2*D7+1.96^2)+(1.96*(SQRT(1.96^2+4*D7*(1-(D7/D$5))))))/(2*(D$5+1.96^2))),0)),IF(AND(D$5&gt;0,ROUND(SUM(100*((2*D7+1.96^2)-(1.96*(SQRT(1.96^2+4*D7*(1-(D7/D$5))))))/(2*(D$5+1.96^2))),0)&gt;=0),CONCATENATE(ROUND(SUM(100*((2*D7+1.96^2)-(1.96*(SQRT(1.96^2+4*D7*(1-(D7/D$5))))))/(2*(D$5+1.96^2))),0)," to ",ROUND(SUM(100*((2*D7+1.96^2)+(1.96*(SQRT(1.96^2+4*D7*(1-(D7/D$5))))))/(2*(D$5+1.96^2))),0)),""))</f>
        <v>94 to 98</v>
      </c>
    </row>
  </sheetData>
  <mergeCells count="4">
    <mergeCell ref="C6:D6"/>
    <mergeCell ref="C3:D3"/>
    <mergeCell ref="C2:D2"/>
    <mergeCell ref="B1:D1"/>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8.xml><?xml version="1.0" encoding="utf-8"?>
<worksheet xmlns="http://schemas.openxmlformats.org/spreadsheetml/2006/main" xmlns:r="http://schemas.openxmlformats.org/officeDocument/2006/relationships">
  <dimension ref="B1:D88"/>
  <sheetViews>
    <sheetView workbookViewId="0" topLeftCell="A1">
      <pane ySplit="4" topLeftCell="BM5" activePane="bottomLeft" state="frozen"/>
      <selection pane="topLeft" activeCell="B33" sqref="B33"/>
      <selection pane="bottomLeft" activeCell="A5" sqref="A5"/>
    </sheetView>
  </sheetViews>
  <sheetFormatPr defaultColWidth="9.140625" defaultRowHeight="12.75"/>
  <cols>
    <col min="1" max="1" width="1.7109375" style="0" customWidth="1"/>
    <col min="2" max="2" width="52.140625" style="0" customWidth="1"/>
    <col min="3" max="4" width="12.7109375" style="0" customWidth="1"/>
  </cols>
  <sheetData>
    <row r="1" spans="2:4" ht="13.5" thickBot="1">
      <c r="B1" s="92" t="s">
        <v>105</v>
      </c>
      <c r="C1" s="92"/>
      <c r="D1" s="92"/>
    </row>
    <row r="2" spans="2:4" ht="13.5" thickTop="1">
      <c r="B2" s="1" t="s">
        <v>66</v>
      </c>
      <c r="C2" s="106" t="s">
        <v>51</v>
      </c>
      <c r="D2" s="106"/>
    </row>
    <row r="3" spans="2:4" ht="39.75" customHeight="1">
      <c r="B3" s="32" t="s">
        <v>21</v>
      </c>
      <c r="C3" s="108" t="s">
        <v>65</v>
      </c>
      <c r="D3" s="109"/>
    </row>
    <row r="4" spans="2:4" s="40" customFormat="1" ht="34.5" customHeight="1">
      <c r="B4" s="36"/>
      <c r="C4" s="39">
        <v>2008</v>
      </c>
      <c r="D4" s="37">
        <v>2009</v>
      </c>
    </row>
    <row r="5" spans="2:4" ht="12.75">
      <c r="B5" s="5" t="s">
        <v>22</v>
      </c>
      <c r="C5" s="7">
        <v>714</v>
      </c>
      <c r="D5" s="3">
        <v>721</v>
      </c>
    </row>
    <row r="6" spans="2:4" ht="12.75">
      <c r="B6" s="3" t="s">
        <v>23</v>
      </c>
      <c r="C6" s="7">
        <v>181</v>
      </c>
      <c r="D6" s="3">
        <v>177</v>
      </c>
    </row>
    <row r="7" spans="2:4" ht="12.75">
      <c r="B7" s="3" t="s">
        <v>0</v>
      </c>
      <c r="C7" s="7">
        <v>192</v>
      </c>
      <c r="D7" s="3">
        <v>211</v>
      </c>
    </row>
    <row r="8" spans="2:4" ht="12.75">
      <c r="B8" s="3" t="s">
        <v>1</v>
      </c>
      <c r="C8" s="7">
        <v>4</v>
      </c>
      <c r="D8" s="3">
        <v>0</v>
      </c>
    </row>
    <row r="9" spans="2:4" ht="12.75">
      <c r="B9" s="3" t="s">
        <v>2</v>
      </c>
      <c r="C9" s="7">
        <v>17</v>
      </c>
      <c r="D9" s="3">
        <v>15</v>
      </c>
    </row>
    <row r="10" spans="2:4" ht="25.5">
      <c r="B10" s="65" t="s">
        <v>109</v>
      </c>
      <c r="C10" s="67">
        <v>394</v>
      </c>
      <c r="D10" s="41">
        <v>403</v>
      </c>
    </row>
    <row r="11" spans="2:4" ht="12.75">
      <c r="B11" s="23" t="s">
        <v>24</v>
      </c>
      <c r="C11" s="102"/>
      <c r="D11" s="103"/>
    </row>
    <row r="12" spans="2:4" ht="12.75">
      <c r="B12" s="3" t="s">
        <v>6</v>
      </c>
      <c r="C12" s="26">
        <v>3.5105820105820107</v>
      </c>
      <c r="D12" s="14">
        <v>1.6701570680628273</v>
      </c>
    </row>
    <row r="13" spans="2:4" ht="12.75">
      <c r="B13" s="13" t="s">
        <v>42</v>
      </c>
      <c r="C13" s="7">
        <v>378</v>
      </c>
      <c r="D13" s="3">
        <v>382</v>
      </c>
    </row>
    <row r="14" spans="2:4" ht="25.5">
      <c r="B14" s="23" t="s">
        <v>25</v>
      </c>
      <c r="C14" s="102"/>
      <c r="D14" s="103"/>
    </row>
    <row r="15" spans="2:4" ht="12.75">
      <c r="B15" s="3" t="s">
        <v>6</v>
      </c>
      <c r="C15" s="26">
        <v>6.754617414248021</v>
      </c>
      <c r="D15" s="14">
        <v>6.174934725848564</v>
      </c>
    </row>
    <row r="16" spans="2:4" ht="12.75">
      <c r="B16" s="3" t="s">
        <v>42</v>
      </c>
      <c r="C16" s="7">
        <v>379</v>
      </c>
      <c r="D16" s="3">
        <v>383</v>
      </c>
    </row>
    <row r="17" spans="2:4" ht="25.5">
      <c r="B17" s="23" t="s">
        <v>26</v>
      </c>
      <c r="C17" s="102"/>
      <c r="D17" s="103"/>
    </row>
    <row r="18" spans="2:4" ht="12.75">
      <c r="B18" s="3" t="s">
        <v>3</v>
      </c>
      <c r="C18" s="7">
        <v>24</v>
      </c>
      <c r="D18" s="3">
        <v>48</v>
      </c>
    </row>
    <row r="19" spans="2:4" ht="12.75">
      <c r="B19" s="4" t="s">
        <v>4</v>
      </c>
      <c r="C19" s="29">
        <f>C18/C$10*100</f>
        <v>6.091370558375635</v>
      </c>
      <c r="D19" s="19">
        <f>D18/D$10*100</f>
        <v>11.910669975186105</v>
      </c>
    </row>
    <row r="20" spans="2:4" ht="12.75">
      <c r="B20" s="3" t="s">
        <v>5</v>
      </c>
      <c r="C20" s="7" t="str">
        <f>IF(AND(C$10&gt;0,ROUND(SUM(100*((2*C18+1.96^2)-(1.96*(SQRT(1.96^2+4*C18*(1-(C18/C$10))))))/(2*(C$10+1.96^2))),0)&lt;0),CONCATENATE(SUM(1*0)," - ",ROUND(SUM(100*((2*C18+1.96^2)+(1.96*(SQRT(1.96^2+4*C18*(1-(C18/C$10))))))/(2*(C$10+1.96^2))),0)),IF(AND(C$10&gt;0,ROUND(SUM(100*((2*C18+1.96^2)-(1.96*(SQRT(1.96^2+4*C18*(1-(C18/C$10))))))/(2*(C$10+1.96^2))),0)&gt;=0),CONCATENATE(ROUND(SUM(100*((2*C18+1.96^2)-(1.96*(SQRT(1.96^2+4*C18*(1-(C18/C$10))))))/(2*(C$10+1.96^2))),0)," to ",ROUND(SUM(100*((2*C18+1.96^2)+(1.96*(SQRT(1.96^2+4*C18*(1-(C18/C$10))))))/(2*(C$10+1.96^2))),0)),""))</f>
        <v>4 to 9</v>
      </c>
      <c r="D20" s="3" t="str">
        <f>IF(AND(D$10&gt;0,ROUND(SUM(100*((2*D18+1.96^2)-(1.96*(SQRT(1.96^2+4*D18*(1-(D18/D$10))))))/(2*(D$10+1.96^2))),0)&lt;0),CONCATENATE(SUM(1*0)," - ",ROUND(SUM(100*((2*D18+1.96^2)+(1.96*(SQRT(1.96^2+4*D18*(1-(D18/D$10))))))/(2*(D$10+1.96^2))),0)),IF(AND(D$10&gt;0,ROUND(SUM(100*((2*D18+1.96^2)-(1.96*(SQRT(1.96^2+4*D18*(1-(D18/D$10))))))/(2*(D$10+1.96^2))),0)&gt;=0),CONCATENATE(ROUND(SUM(100*((2*D18+1.96^2)-(1.96*(SQRT(1.96^2+4*D18*(1-(D18/D$10))))))/(2*(D$10+1.96^2))),0)," to ",ROUND(SUM(100*((2*D18+1.96^2)+(1.96*(SQRT(1.96^2+4*D18*(1-(D18/D$10))))))/(2*(D$10+1.96^2))),0)),""))</f>
        <v>9 to 15</v>
      </c>
    </row>
    <row r="21" spans="2:4" ht="25.5">
      <c r="B21" s="23" t="s">
        <v>27</v>
      </c>
      <c r="C21" s="102"/>
      <c r="D21" s="103"/>
    </row>
    <row r="22" spans="2:4" ht="12.75">
      <c r="B22" s="3" t="s">
        <v>3</v>
      </c>
      <c r="C22" s="7">
        <v>64</v>
      </c>
      <c r="D22" s="3">
        <v>97</v>
      </c>
    </row>
    <row r="23" spans="2:4" ht="12.75">
      <c r="B23" s="4" t="s">
        <v>4</v>
      </c>
      <c r="C23" s="29">
        <f>C22/C$10*100</f>
        <v>16.243654822335024</v>
      </c>
      <c r="D23" s="19">
        <f>D22/D$10*100</f>
        <v>24.069478908188586</v>
      </c>
    </row>
    <row r="24" spans="2:4" ht="12.75">
      <c r="B24" s="3" t="s">
        <v>5</v>
      </c>
      <c r="C24" s="7" t="str">
        <f>IF(AND(C$10&gt;0,ROUND(SUM(100*((2*C22+1.96^2)-(1.96*(SQRT(1.96^2+4*C22*(1-(C22/C$10))))))/(2*(C$10+1.96^2))),0)&lt;0),CONCATENATE(SUM(1*0)," - ",ROUND(SUM(100*((2*C22+1.96^2)+(1.96*(SQRT(1.96^2+4*C22*(1-(C22/C$10))))))/(2*(C$10+1.96^2))),0)),IF(AND(C$10&gt;0,ROUND(SUM(100*((2*C22+1.96^2)-(1.96*(SQRT(1.96^2+4*C22*(1-(C22/C$10))))))/(2*(C$10+1.96^2))),0)&gt;=0),CONCATENATE(ROUND(SUM(100*((2*C22+1.96^2)-(1.96*(SQRT(1.96^2+4*C22*(1-(C22/C$10))))))/(2*(C$10+1.96^2))),0)," to ",ROUND(SUM(100*((2*C22+1.96^2)+(1.96*(SQRT(1.96^2+4*C22*(1-(C22/C$10))))))/(2*(C$10+1.96^2))),0)),""))</f>
        <v>13 to 20</v>
      </c>
      <c r="D24" s="3" t="str">
        <f>IF(AND(D$10&gt;0,ROUND(SUM(100*((2*D22+1.96^2)-(1.96*(SQRT(1.96^2+4*D22*(1-(D22/D$10))))))/(2*(D$10+1.96^2))),0)&lt;0),CONCATENATE(SUM(1*0)," - ",ROUND(SUM(100*((2*D22+1.96^2)+(1.96*(SQRT(1.96^2+4*D22*(1-(D22/D$10))))))/(2*(D$10+1.96^2))),0)),IF(AND(D$10&gt;0,ROUND(SUM(100*((2*D22+1.96^2)-(1.96*(SQRT(1.96^2+4*D22*(1-(D22/D$10))))))/(2*(D$10+1.96^2))),0)&gt;=0),CONCATENATE(ROUND(SUM(100*((2*D22+1.96^2)-(1.96*(SQRT(1.96^2+4*D22*(1-(D22/D$10))))))/(2*(D$10+1.96^2))),0)," to ",ROUND(SUM(100*((2*D22+1.96^2)+(1.96*(SQRT(1.96^2+4*D22*(1-(D22/D$10))))))/(2*(D$10+1.96^2))),0)),""))</f>
        <v>20 to 28</v>
      </c>
    </row>
    <row r="25" spans="2:4" ht="25.5">
      <c r="B25" s="23" t="s">
        <v>28</v>
      </c>
      <c r="C25" s="102"/>
      <c r="D25" s="103"/>
    </row>
    <row r="26" spans="2:4" ht="12.75">
      <c r="B26" s="3" t="s">
        <v>3</v>
      </c>
      <c r="C26" s="7">
        <v>90</v>
      </c>
      <c r="D26" s="3">
        <v>129</v>
      </c>
    </row>
    <row r="27" spans="2:4" ht="12.75">
      <c r="B27" s="4" t="s">
        <v>4</v>
      </c>
      <c r="C27" s="29">
        <f>C26/C$10*100</f>
        <v>22.84263959390863</v>
      </c>
      <c r="D27" s="19">
        <f>D26/D$10*100</f>
        <v>32.00992555831266</v>
      </c>
    </row>
    <row r="28" spans="2:4" ht="12.75">
      <c r="B28" s="3" t="s">
        <v>5</v>
      </c>
      <c r="C28" s="7" t="str">
        <f>IF(AND(C$10&gt;0,ROUND(SUM(100*((2*C26+1.96^2)-(1.96*(SQRT(1.96^2+4*C26*(1-(C26/C$10))))))/(2*(C$10+1.96^2))),0)&lt;0),CONCATENATE(SUM(1*0)," - ",ROUND(SUM(100*((2*C26+1.96^2)+(1.96*(SQRT(1.96^2+4*C26*(1-(C26/C$10))))))/(2*(C$10+1.96^2))),0)),IF(AND(C$10&gt;0,ROUND(SUM(100*((2*C26+1.96^2)-(1.96*(SQRT(1.96^2+4*C26*(1-(C26/C$10))))))/(2*(C$10+1.96^2))),0)&gt;=0),CONCATENATE(ROUND(SUM(100*((2*C26+1.96^2)-(1.96*(SQRT(1.96^2+4*C26*(1-(C26/C$10))))))/(2*(C$10+1.96^2))),0)," to ",ROUND(SUM(100*((2*C26+1.96^2)+(1.96*(SQRT(1.96^2+4*C26*(1-(C26/C$10))))))/(2*(C$10+1.96^2))),0)),""))</f>
        <v>19 to 27</v>
      </c>
      <c r="D28" s="3" t="str">
        <f>IF(AND(D$10&gt;0,ROUND(SUM(100*((2*D26+1.96^2)-(1.96*(SQRT(1.96^2+4*D26*(1-(D26/D$10))))))/(2*(D$10+1.96^2))),0)&lt;0),CONCATENATE(SUM(1*0)," - ",ROUND(SUM(100*((2*D26+1.96^2)+(1.96*(SQRT(1.96^2+4*D26*(1-(D26/D$10))))))/(2*(D$10+1.96^2))),0)),IF(AND(D$10&gt;0,ROUND(SUM(100*((2*D26+1.96^2)-(1.96*(SQRT(1.96^2+4*D26*(1-(D26/D$10))))))/(2*(D$10+1.96^2))),0)&gt;=0),CONCATENATE(ROUND(SUM(100*((2*D26+1.96^2)-(1.96*(SQRT(1.96^2+4*D26*(1-(D26/D$10))))))/(2*(D$10+1.96^2))),0)," to ",ROUND(SUM(100*((2*D26+1.96^2)+(1.96*(SQRT(1.96^2+4*D26*(1-(D26/D$10))))))/(2*(D$10+1.96^2))),0)),""))</f>
        <v>28 to 37</v>
      </c>
    </row>
    <row r="29" spans="2:4" ht="25.5">
      <c r="B29" s="23" t="s">
        <v>29</v>
      </c>
      <c r="C29" s="102"/>
      <c r="D29" s="103"/>
    </row>
    <row r="30" spans="2:4" ht="12.75">
      <c r="B30" s="3" t="s">
        <v>3</v>
      </c>
      <c r="C30" s="7">
        <v>112</v>
      </c>
      <c r="D30" s="3">
        <v>145</v>
      </c>
    </row>
    <row r="31" spans="2:4" ht="12.75">
      <c r="B31" s="4" t="s">
        <v>4</v>
      </c>
      <c r="C31" s="29">
        <f>C30/C$10*100</f>
        <v>28.426395939086298</v>
      </c>
      <c r="D31" s="19">
        <f>D30/D$10*100</f>
        <v>35.98014888337469</v>
      </c>
    </row>
    <row r="32" spans="2:4" ht="12.75">
      <c r="B32" s="3" t="s">
        <v>5</v>
      </c>
      <c r="C32" s="7" t="str">
        <f>IF(AND(C$10&gt;0,ROUND(SUM(100*((2*C30+1.96^2)-(1.96*(SQRT(1.96^2+4*C30*(1-(C30/C$10))))))/(2*(C$10+1.96^2))),0)&lt;0),CONCATENATE(SUM(1*0)," - ",ROUND(SUM(100*((2*C30+1.96^2)+(1.96*(SQRT(1.96^2+4*C30*(1-(C30/C$10))))))/(2*(C$10+1.96^2))),0)),IF(AND(C$10&gt;0,ROUND(SUM(100*((2*C30+1.96^2)-(1.96*(SQRT(1.96^2+4*C30*(1-(C30/C$10))))))/(2*(C$10+1.96^2))),0)&gt;=0),CONCATENATE(ROUND(SUM(100*((2*C30+1.96^2)-(1.96*(SQRT(1.96^2+4*C30*(1-(C30/C$10))))))/(2*(C$10+1.96^2))),0)," to ",ROUND(SUM(100*((2*C30+1.96^2)+(1.96*(SQRT(1.96^2+4*C30*(1-(C30/C$10))))))/(2*(C$10+1.96^2))),0)),""))</f>
        <v>24 to 33</v>
      </c>
      <c r="D32" s="3" t="str">
        <f>IF(AND(D$10&gt;0,ROUND(SUM(100*((2*D30+1.96^2)-(1.96*(SQRT(1.96^2+4*D30*(1-(D30/D$10))))))/(2*(D$10+1.96^2))),0)&lt;0),CONCATENATE(SUM(1*0)," - ",ROUND(SUM(100*((2*D30+1.96^2)+(1.96*(SQRT(1.96^2+4*D30*(1-(D30/D$10))))))/(2*(D$10+1.96^2))),0)),IF(AND(D$10&gt;0,ROUND(SUM(100*((2*D30+1.96^2)-(1.96*(SQRT(1.96^2+4*D30*(1-(D30/D$10))))))/(2*(D$10+1.96^2))),0)&gt;=0),CONCATENATE(ROUND(SUM(100*((2*D30+1.96^2)-(1.96*(SQRT(1.96^2+4*D30*(1-(D30/D$10))))))/(2*(D$10+1.96^2))),0)," to ",ROUND(SUM(100*((2*D30+1.96^2)+(1.96*(SQRT(1.96^2+4*D30*(1-(D30/D$10))))))/(2*(D$10+1.96^2))),0)),""))</f>
        <v>31 to 41</v>
      </c>
    </row>
    <row r="33" spans="2:4" ht="25.5">
      <c r="B33" s="23" t="s">
        <v>124</v>
      </c>
      <c r="C33" s="102"/>
      <c r="D33" s="103"/>
    </row>
    <row r="34" spans="2:4" ht="12.75">
      <c r="B34" s="3" t="s">
        <v>3</v>
      </c>
      <c r="C34" s="7">
        <v>270</v>
      </c>
      <c r="D34" s="3">
        <v>278</v>
      </c>
    </row>
    <row r="35" spans="2:4" ht="12.75">
      <c r="B35" s="4" t="s">
        <v>91</v>
      </c>
      <c r="C35" s="29">
        <f>C34/C$10*100</f>
        <v>68.52791878172589</v>
      </c>
      <c r="D35" s="19">
        <f>D34/D$10*100</f>
        <v>68.98263027295285</v>
      </c>
    </row>
    <row r="36" spans="2:4" ht="12.75">
      <c r="B36" s="3" t="s">
        <v>5</v>
      </c>
      <c r="C36" s="7" t="str">
        <f>IF(AND(C$10&gt;0,ROUND(SUM(100*((2*C34+1.96^2)-(1.96*(SQRT(1.96^2+4*C34*(1-(C34/C$10))))))/(2*(C$10+1.96^2))),0)&lt;0),CONCATENATE(SUM(1*0)," - ",ROUND(SUM(100*((2*C34+1.96^2)+(1.96*(SQRT(1.96^2+4*C34*(1-(C34/C$10))))))/(2*(C$10+1.96^2))),0)),IF(AND(C$10&gt;0,ROUND(SUM(100*((2*C34+1.96^2)-(1.96*(SQRT(1.96^2+4*C34*(1-(C34/C$10))))))/(2*(C$10+1.96^2))),0)&gt;=0),CONCATENATE(ROUND(SUM(100*((2*C34+1.96^2)-(1.96*(SQRT(1.96^2+4*C34*(1-(C34/C$10))))))/(2*(C$10+1.96^2))),0)," to ",ROUND(SUM(100*((2*C34+1.96^2)+(1.96*(SQRT(1.96^2+4*C34*(1-(C34/C$10))))))/(2*(C$10+1.96^2))),0)),""))</f>
        <v>64 to 73</v>
      </c>
      <c r="D36" s="3" t="str">
        <f>IF(AND(D$10&gt;0,ROUND(SUM(100*((2*D34+1.96^2)-(1.96*(SQRT(1.96^2+4*D34*(1-(D34/D$10))))))/(2*(D$10+1.96^2))),0)&lt;0),CONCATENATE(SUM(1*0)," - ",ROUND(SUM(100*((2*D34+1.96^2)+(1.96*(SQRT(1.96^2+4*D34*(1-(D34/D$10))))))/(2*(D$10+1.96^2))),0)),IF(AND(D$10&gt;0,ROUND(SUM(100*((2*D34+1.96^2)-(1.96*(SQRT(1.96^2+4*D34*(1-(D34/D$10))))))/(2*(D$10+1.96^2))),0)&gt;=0),CONCATENATE(ROUND(SUM(100*((2*D34+1.96^2)-(1.96*(SQRT(1.96^2+4*D34*(1-(D34/D$10))))))/(2*(D$10+1.96^2))),0)," to ",ROUND(SUM(100*((2*D34+1.96^2)+(1.96*(SQRT(1.96^2+4*D34*(1-(D34/D$10))))))/(2*(D$10+1.96^2))),0)),""))</f>
        <v>64 to 73</v>
      </c>
    </row>
    <row r="37" spans="2:4" ht="12.75">
      <c r="B37" s="23" t="s">
        <v>30</v>
      </c>
      <c r="C37" s="102"/>
      <c r="D37" s="103"/>
    </row>
    <row r="38" spans="2:4" ht="12.75">
      <c r="B38" s="3" t="s">
        <v>3</v>
      </c>
      <c r="C38" s="7">
        <v>217</v>
      </c>
      <c r="D38" s="3">
        <v>279</v>
      </c>
    </row>
    <row r="39" spans="2:4" ht="12.75">
      <c r="B39" s="13" t="s">
        <v>42</v>
      </c>
      <c r="C39" s="7">
        <f>C$10</f>
        <v>394</v>
      </c>
      <c r="D39" s="3">
        <f>D$10</f>
        <v>403</v>
      </c>
    </row>
    <row r="40" spans="2:4" ht="12.75">
      <c r="B40" s="4" t="s">
        <v>4</v>
      </c>
      <c r="C40" s="29">
        <f>C38/C39*100</f>
        <v>55.0761421319797</v>
      </c>
      <c r="D40" s="19">
        <f>D38/D39*100</f>
        <v>69.23076923076923</v>
      </c>
    </row>
    <row r="41" spans="2:4" ht="12.75">
      <c r="B41" s="3" t="s">
        <v>5</v>
      </c>
      <c r="C41" s="7" t="str">
        <f>IF(AND(C39&gt;0,ROUND(SUM(100*((2*C38+1.96^2)-(1.96*(SQRT(1.96^2+4*C38*(1-(C38/C39))))))/(2*(C39+1.96^2))),0)&lt;0),CONCATENATE(SUM(1*0)," - ",ROUND(SUM(100*((2*C38+1.96^2)+(1.96*(SQRT(1.96^2+4*C38*(1-(C38/C39))))))/(2*(C39+1.96^2))),0)),IF(AND(C39&gt;0,ROUND(SUM(100*((2*C38+1.96^2)-(1.96*(SQRT(1.96^2+4*C38*(1-(C38/C39))))))/(2*(C39+1.96^2))),0)&gt;=0),CONCATENATE(ROUND(SUM(100*((2*C38+1.96^2)-(1.96*(SQRT(1.96^2+4*C38*(1-(C38/C39))))))/(2*(C39+1.96^2))),0)," to ",ROUND(SUM(100*((2*C38+1.96^2)+(1.96*(SQRT(1.96^2+4*C38*(1-(C38/C39))))))/(2*(C39+1.96^2))),0)),""))</f>
        <v>50 to 60</v>
      </c>
      <c r="D41" s="3" t="str">
        <f>IF(AND(D39&gt;0,ROUND(SUM(100*((2*D38+1.96^2)-(1.96*(SQRT(1.96^2+4*D38*(1-(D38/D39))))))/(2*(D39+1.96^2))),0)&lt;0),CONCATENATE(SUM(1*0)," - ",ROUND(SUM(100*((2*D38+1.96^2)+(1.96*(SQRT(1.96^2+4*D38*(1-(D38/D39))))))/(2*(D39+1.96^2))),0)),IF(AND(D39&gt;0,ROUND(SUM(100*((2*D38+1.96^2)-(1.96*(SQRT(1.96^2+4*D38*(1-(D38/D39))))))/(2*(D39+1.96^2))),0)&gt;=0),CONCATENATE(ROUND(SUM(100*((2*D38+1.96^2)-(1.96*(SQRT(1.96^2+4*D38*(1-(D38/D39))))))/(2*(D39+1.96^2))),0)," to ",ROUND(SUM(100*((2*D38+1.96^2)+(1.96*(SQRT(1.96^2+4*D38*(1-(D38/D39))))))/(2*(D39+1.96^2))),0)),""))</f>
        <v>65 to 74</v>
      </c>
    </row>
    <row r="42" spans="2:4" ht="25.5">
      <c r="B42" s="23" t="s">
        <v>31</v>
      </c>
      <c r="C42" s="102"/>
      <c r="D42" s="103"/>
    </row>
    <row r="43" spans="2:4" ht="12.75">
      <c r="B43" s="3" t="s">
        <v>6</v>
      </c>
      <c r="C43" s="26">
        <v>5.589473684210526</v>
      </c>
      <c r="D43" s="14">
        <v>9.796992481203008</v>
      </c>
    </row>
    <row r="44" spans="2:4" ht="12.75">
      <c r="B44" s="3" t="s">
        <v>42</v>
      </c>
      <c r="C44" s="7">
        <v>190</v>
      </c>
      <c r="D44" s="3">
        <v>266</v>
      </c>
    </row>
    <row r="45" spans="2:4" ht="25.5">
      <c r="B45" s="23" t="s">
        <v>32</v>
      </c>
      <c r="C45" s="102"/>
      <c r="D45" s="103"/>
    </row>
    <row r="46" spans="2:4" ht="12.75">
      <c r="B46" s="3" t="s">
        <v>3</v>
      </c>
      <c r="C46" s="7">
        <v>139</v>
      </c>
      <c r="D46" s="3">
        <v>139</v>
      </c>
    </row>
    <row r="47" spans="2:4" ht="12.75">
      <c r="B47" s="13" t="s">
        <v>42</v>
      </c>
      <c r="C47" s="7">
        <f>C$10</f>
        <v>394</v>
      </c>
      <c r="D47" s="3">
        <f>D$10</f>
        <v>403</v>
      </c>
    </row>
    <row r="48" spans="2:4" ht="12.75">
      <c r="B48" s="4" t="s">
        <v>4</v>
      </c>
      <c r="C48" s="29">
        <f>C46/C47*100</f>
        <v>35.27918781725889</v>
      </c>
      <c r="D48" s="19">
        <f>D46/D47*100</f>
        <v>34.49131513647642</v>
      </c>
    </row>
    <row r="49" spans="2:4" ht="12.75">
      <c r="B49" s="3" t="s">
        <v>5</v>
      </c>
      <c r="C49" s="7" t="str">
        <f>IF(AND(C47&gt;0,ROUND(SUM(100*((2*C46+1.96^2)-(1.96*(SQRT(1.96^2+4*C46*(1-(C46/C47))))))/(2*(C47+1.96^2))),0)&lt;0),CONCATENATE(SUM(1*0)," - ",ROUND(SUM(100*((2*C46+1.96^2)+(1.96*(SQRT(1.96^2+4*C46*(1-(C46/C47))))))/(2*(C47+1.96^2))),0)),IF(AND(C47&gt;0,ROUND(SUM(100*((2*C46+1.96^2)-(1.96*(SQRT(1.96^2+4*C46*(1-(C46/C47))))))/(2*(C47+1.96^2))),0)&gt;=0),CONCATENATE(ROUND(SUM(100*((2*C46+1.96^2)-(1.96*(SQRT(1.96^2+4*C46*(1-(C46/C47))))))/(2*(C47+1.96^2))),0)," to ",ROUND(SUM(100*((2*C46+1.96^2)+(1.96*(SQRT(1.96^2+4*C46*(1-(C46/C47))))))/(2*(C47+1.96^2))),0)),""))</f>
        <v>31 to 40</v>
      </c>
      <c r="D49" s="3" t="str">
        <f>IF(AND(D47&gt;0,ROUND(SUM(100*((2*D46+1.96^2)-(1.96*(SQRT(1.96^2+4*D46*(1-(D46/D47))))))/(2*(D47+1.96^2))),0)&lt;0),CONCATENATE(SUM(1*0)," - ",ROUND(SUM(100*((2*D46+1.96^2)+(1.96*(SQRT(1.96^2+4*D46*(1-(D46/D47))))))/(2*(D47+1.96^2))),0)),IF(AND(D47&gt;0,ROUND(SUM(100*((2*D46+1.96^2)-(1.96*(SQRT(1.96^2+4*D46*(1-(D46/D47))))))/(2*(D47+1.96^2))),0)&gt;=0),CONCATENATE(ROUND(SUM(100*((2*D46+1.96^2)-(1.96*(SQRT(1.96^2+4*D46*(1-(D46/D47))))))/(2*(D47+1.96^2))),0)," to ",ROUND(SUM(100*((2*D46+1.96^2)+(1.96*(SQRT(1.96^2+4*D46*(1-(D46/D47))))))/(2*(D47+1.96^2))),0)),""))</f>
        <v>30 to 39</v>
      </c>
    </row>
    <row r="50" spans="2:4" ht="25.5">
      <c r="B50" s="23" t="s">
        <v>33</v>
      </c>
      <c r="C50" s="102"/>
      <c r="D50" s="103"/>
    </row>
    <row r="51" spans="2:4" ht="12.75">
      <c r="B51" s="3" t="s">
        <v>6</v>
      </c>
      <c r="C51" s="26">
        <v>19.30909090909091</v>
      </c>
      <c r="D51" s="14">
        <v>18.884057971014492</v>
      </c>
    </row>
    <row r="52" spans="2:4" ht="12.75">
      <c r="B52" s="3" t="s">
        <v>7</v>
      </c>
      <c r="C52" s="7">
        <v>1</v>
      </c>
      <c r="D52" s="3">
        <v>1</v>
      </c>
    </row>
    <row r="53" spans="2:4" ht="12.75">
      <c r="B53" s="13" t="s">
        <v>8</v>
      </c>
      <c r="C53" s="7">
        <v>132</v>
      </c>
      <c r="D53" s="3">
        <v>108</v>
      </c>
    </row>
    <row r="54" spans="2:4" ht="12.75">
      <c r="B54" s="3" t="s">
        <v>42</v>
      </c>
      <c r="C54" s="7">
        <v>55</v>
      </c>
      <c r="D54" s="3">
        <v>138</v>
      </c>
    </row>
    <row r="55" spans="2:4" ht="38.25">
      <c r="B55" s="23" t="s">
        <v>34</v>
      </c>
      <c r="C55" s="34"/>
      <c r="D55" s="35"/>
    </row>
    <row r="56" spans="2:4" ht="12.75">
      <c r="B56" s="3" t="s">
        <v>6</v>
      </c>
      <c r="C56" s="26">
        <v>0.968503937007874</v>
      </c>
      <c r="D56" s="14">
        <v>1.0606060606060606</v>
      </c>
    </row>
    <row r="57" spans="2:4" ht="12.75">
      <c r="B57" s="13" t="s">
        <v>42</v>
      </c>
      <c r="C57" s="7">
        <v>254</v>
      </c>
      <c r="D57" s="3">
        <v>264</v>
      </c>
    </row>
    <row r="58" spans="2:4" ht="25.5">
      <c r="B58" s="23" t="s">
        <v>35</v>
      </c>
      <c r="C58" s="102"/>
      <c r="D58" s="103"/>
    </row>
    <row r="59" spans="2:4" ht="12.75">
      <c r="B59" s="3" t="s">
        <v>3</v>
      </c>
      <c r="C59" s="7">
        <v>242</v>
      </c>
      <c r="D59" s="3">
        <v>232</v>
      </c>
    </row>
    <row r="60" spans="2:4" ht="12.75">
      <c r="B60" s="13" t="s">
        <v>42</v>
      </c>
      <c r="C60" s="7">
        <f>C$10</f>
        <v>394</v>
      </c>
      <c r="D60" s="3">
        <f>D$10</f>
        <v>403</v>
      </c>
    </row>
    <row r="61" spans="2:4" ht="12.75">
      <c r="B61" s="4" t="s">
        <v>4</v>
      </c>
      <c r="C61" s="29">
        <f>C59/C$60*100</f>
        <v>61.42131979695431</v>
      </c>
      <c r="D61" s="19">
        <f>D59/D$60*100</f>
        <v>57.5682382133995</v>
      </c>
    </row>
    <row r="62" spans="2:4" ht="12.75">
      <c r="B62" s="3" t="s">
        <v>5</v>
      </c>
      <c r="C62" s="7" t="str">
        <f>IF(AND(C60&gt;0,ROUND(SUM(100*((2*C59+1.96^2)-(1.96*(SQRT(1.96^2+4*C59*(1-(C59/C60))))))/(2*(C60+1.96^2))),0)&lt;0),CONCATENATE(SUM(1*0)," - ",ROUND(SUM(100*((2*C59+1.96^2)+(1.96*(SQRT(1.96^2+4*C59*(1-(C59/C60))))))/(2*(C60+1.96^2))),0)),IF(AND(C60&gt;0,ROUND(SUM(100*((2*C59+1.96^2)-(1.96*(SQRT(1.96^2+4*C59*(1-(C59/C60))))))/(2*(C60+1.96^2))),0)&gt;=0),CONCATENATE(ROUND(SUM(100*((2*C59+1.96^2)-(1.96*(SQRT(1.96^2+4*C59*(1-(C59/C60))))))/(2*(C60+1.96^2))),0)," to ",ROUND(SUM(100*((2*C59+1.96^2)+(1.96*(SQRT(1.96^2+4*C59*(1-(C59/C60))))))/(2*(C60+1.96^2))),0)),""))</f>
        <v>57 to 66</v>
      </c>
      <c r="D62" s="3" t="str">
        <f>IF(AND(D60&gt;0,ROUND(SUM(100*((2*D59+1.96^2)-(1.96*(SQRT(1.96^2+4*D59*(1-(D59/D60))))))/(2*(D60+1.96^2))),0)&lt;0),CONCATENATE(SUM(1*0)," - ",ROUND(SUM(100*((2*D59+1.96^2)+(1.96*(SQRT(1.96^2+4*D59*(1-(D59/D60))))))/(2*(D60+1.96^2))),0)),IF(AND(D60&gt;0,ROUND(SUM(100*((2*D59+1.96^2)-(1.96*(SQRT(1.96^2+4*D59*(1-(D59/D60))))))/(2*(D60+1.96^2))),0)&gt;=0),CONCATENATE(ROUND(SUM(100*((2*D59+1.96^2)-(1.96*(SQRT(1.96^2+4*D59*(1-(D59/D60))))))/(2*(D60+1.96^2))),0)," to ",ROUND(SUM(100*((2*D59+1.96^2)+(1.96*(SQRT(1.96^2+4*D59*(1-(D59/D60))))))/(2*(D60+1.96^2))),0)),""))</f>
        <v>53 to 62</v>
      </c>
    </row>
    <row r="63" spans="2:4" ht="25.5">
      <c r="B63" s="23" t="s">
        <v>36</v>
      </c>
      <c r="C63" s="102"/>
      <c r="D63" s="103"/>
    </row>
    <row r="64" spans="2:4" ht="12.75">
      <c r="B64" s="3" t="s">
        <v>6</v>
      </c>
      <c r="C64" s="26">
        <v>9.11111111111111</v>
      </c>
      <c r="D64" s="14">
        <v>6.829268292682927</v>
      </c>
    </row>
    <row r="65" spans="2:4" ht="12.75">
      <c r="B65" s="3" t="s">
        <v>7</v>
      </c>
      <c r="C65" s="7">
        <v>1</v>
      </c>
      <c r="D65" s="3">
        <v>1</v>
      </c>
    </row>
    <row r="66" spans="2:4" ht="12.75">
      <c r="B66" s="13" t="s">
        <v>8</v>
      </c>
      <c r="C66" s="7">
        <v>62</v>
      </c>
      <c r="D66" s="3">
        <v>49</v>
      </c>
    </row>
    <row r="67" spans="2:4" ht="12.75">
      <c r="B67" s="3" t="s">
        <v>42</v>
      </c>
      <c r="C67" s="7">
        <v>27</v>
      </c>
      <c r="D67" s="3">
        <v>41</v>
      </c>
    </row>
    <row r="68" spans="2:4" s="16" customFormat="1" ht="12.75">
      <c r="B68" s="15"/>
      <c r="C68" s="15"/>
      <c r="D68" s="15"/>
    </row>
    <row r="69" spans="2:4" s="16" customFormat="1" ht="12.75">
      <c r="B69" s="15"/>
      <c r="C69" s="15"/>
      <c r="D69" s="15"/>
    </row>
    <row r="70" spans="2:4" s="16" customFormat="1" ht="12.75">
      <c r="B70" s="15"/>
      <c r="C70" s="15"/>
      <c r="D70" s="15"/>
    </row>
    <row r="71" spans="2:4" ht="25.5">
      <c r="B71" s="33" t="s">
        <v>41</v>
      </c>
      <c r="C71" s="108" t="s">
        <v>65</v>
      </c>
      <c r="D71" s="109"/>
    </row>
    <row r="72" spans="2:4" ht="12.75">
      <c r="B72" s="2"/>
      <c r="C72" s="11">
        <v>2008</v>
      </c>
      <c r="D72" s="9">
        <v>2009</v>
      </c>
    </row>
    <row r="73" spans="2:4" ht="25.5">
      <c r="B73" s="23" t="s">
        <v>37</v>
      </c>
      <c r="C73" s="102"/>
      <c r="D73" s="103"/>
    </row>
    <row r="74" spans="2:4" ht="12.75">
      <c r="B74" s="3" t="s">
        <v>6</v>
      </c>
      <c r="C74" s="26">
        <v>3.888888888888889</v>
      </c>
      <c r="D74" s="14">
        <v>0</v>
      </c>
    </row>
    <row r="75" spans="2:4" ht="12.75">
      <c r="B75" s="13" t="s">
        <v>42</v>
      </c>
      <c r="C75" s="7">
        <v>10</v>
      </c>
      <c r="D75" s="52">
        <v>6</v>
      </c>
    </row>
    <row r="76" spans="2:4" ht="25.5">
      <c r="B76" s="23" t="s">
        <v>38</v>
      </c>
      <c r="C76" s="102"/>
      <c r="D76" s="103"/>
    </row>
    <row r="77" spans="2:4" ht="12.75">
      <c r="B77" s="3" t="s">
        <v>6</v>
      </c>
      <c r="C77" s="26">
        <v>6.3</v>
      </c>
      <c r="D77" s="14">
        <v>1.5</v>
      </c>
    </row>
    <row r="78" spans="2:4" ht="12.75">
      <c r="B78" s="13" t="s">
        <v>42</v>
      </c>
      <c r="C78" s="7">
        <v>10</v>
      </c>
      <c r="D78" s="52">
        <v>6</v>
      </c>
    </row>
    <row r="79" spans="2:4" ht="12.75">
      <c r="B79" s="23" t="s">
        <v>39</v>
      </c>
      <c r="C79" s="102"/>
      <c r="D79" s="103"/>
    </row>
    <row r="80" spans="2:4" ht="12.75">
      <c r="B80" s="3" t="s">
        <v>3</v>
      </c>
      <c r="C80" s="28">
        <v>10</v>
      </c>
      <c r="D80" s="46">
        <v>6</v>
      </c>
    </row>
    <row r="81" spans="2:4" ht="12.75">
      <c r="B81" s="13" t="s">
        <v>42</v>
      </c>
      <c r="C81" s="28">
        <f>C$75</f>
        <v>10</v>
      </c>
      <c r="D81" s="46">
        <f>D$75</f>
        <v>6</v>
      </c>
    </row>
    <row r="82" spans="2:4" ht="12.75">
      <c r="B82" s="4" t="s">
        <v>4</v>
      </c>
      <c r="C82" s="28">
        <f>C80/C$81*100</f>
        <v>100</v>
      </c>
      <c r="D82" s="18">
        <f>D80/D$81*100</f>
        <v>100</v>
      </c>
    </row>
    <row r="83" spans="2:4" ht="12.75">
      <c r="B83" s="3" t="s">
        <v>5</v>
      </c>
      <c r="C83" s="26" t="str">
        <f>IF(AND(C81&gt;0,ROUND(SUM(100*((2*C80+1.96^2)-(1.96*(SQRT(1.96^2+4*C80*(1-(C80/C81))))))/(2*(C81+1.96^2))),0)&lt;0),CONCATENATE(SUM(1*0)," - ",ROUND(SUM(100*((2*C80+1.96^2)+(1.96*(SQRT(1.96^2+4*C80*(1-(C80/C81))))))/(2*(C81+1.96^2))),0)),IF(AND(C81&gt;0,ROUND(SUM(100*((2*C80+1.96^2)-(1.96*(SQRT(1.96^2+4*C80*(1-(C80/C81))))))/(2*(C81+1.96^2))),0)&gt;=0),CONCATENATE(ROUND(SUM(100*((2*C80+1.96^2)-(1.96*(SQRT(1.96^2+4*C80*(1-(C80/C81))))))/(2*(C81+1.96^2))),0)," to ",ROUND(SUM(100*((2*C80+1.96^2)+(1.96*(SQRT(1.96^2+4*C80*(1-(C80/C81))))))/(2*(C81+1.96^2))),0)),""))</f>
        <v>72 to 100</v>
      </c>
      <c r="D83" s="14" t="str">
        <f>IF(AND(D81&gt;0,ROUND(SUM(100*((2*D80+1.96^2)-(1.96*(SQRT(1.96^2+4*D80*(1-(D80/D81))))))/(2*(D81+1.96^2))),0)&lt;0),CONCATENATE(SUM(1*0)," - ",ROUND(SUM(100*((2*D80+1.96^2)+(1.96*(SQRT(1.96^2+4*D80*(1-(D80/D81))))))/(2*(D81+1.96^2))),0)),IF(AND(D81&gt;0,ROUND(SUM(100*((2*D80+1.96^2)-(1.96*(SQRT(1.96^2+4*D80*(1-(D80/D81))))))/(2*(D81+1.96^2))),0)&gt;=0),CONCATENATE(ROUND(SUM(100*((2*D80+1.96^2)-(1.96*(SQRT(1.96^2+4*D80*(1-(D80/D81))))))/(2*(D81+1.96^2))),0)," to ",ROUND(SUM(100*((2*D80+1.96^2)+(1.96*(SQRT(1.96^2+4*D80*(1-(D80/D81))))))/(2*(D81+1.96^2))),0)),""))</f>
        <v>61 to 100</v>
      </c>
    </row>
    <row r="84" spans="2:4" ht="25.5">
      <c r="B84" s="23" t="s">
        <v>40</v>
      </c>
      <c r="C84" s="102"/>
      <c r="D84" s="103"/>
    </row>
    <row r="85" spans="2:4" ht="12.75">
      <c r="B85" s="3" t="s">
        <v>6</v>
      </c>
      <c r="C85" s="26">
        <v>10.8</v>
      </c>
      <c r="D85" s="14">
        <v>4.666666666666667</v>
      </c>
    </row>
    <row r="86" spans="2:4" ht="12.75">
      <c r="B86" s="13" t="s">
        <v>7</v>
      </c>
      <c r="C86" s="28">
        <v>0</v>
      </c>
      <c r="D86" s="18">
        <v>2</v>
      </c>
    </row>
    <row r="87" spans="2:4" ht="12.75">
      <c r="B87" s="13" t="s">
        <v>8</v>
      </c>
      <c r="C87" s="28">
        <v>27</v>
      </c>
      <c r="D87" s="18">
        <v>9</v>
      </c>
    </row>
    <row r="88" spans="2:4" ht="12.75">
      <c r="B88" s="3" t="s">
        <v>42</v>
      </c>
      <c r="C88" s="29">
        <v>10</v>
      </c>
      <c r="D88" s="47">
        <v>6</v>
      </c>
    </row>
  </sheetData>
  <mergeCells count="21">
    <mergeCell ref="B1:D1"/>
    <mergeCell ref="C2:D2"/>
    <mergeCell ref="C3:D3"/>
    <mergeCell ref="C11:D11"/>
    <mergeCell ref="C14:D14"/>
    <mergeCell ref="C17:D17"/>
    <mergeCell ref="C21:D21"/>
    <mergeCell ref="C25:D25"/>
    <mergeCell ref="C29:D29"/>
    <mergeCell ref="C33:D33"/>
    <mergeCell ref="C37:D37"/>
    <mergeCell ref="C42:D42"/>
    <mergeCell ref="C45:D45"/>
    <mergeCell ref="C50:D50"/>
    <mergeCell ref="C58:D58"/>
    <mergeCell ref="C63:D63"/>
    <mergeCell ref="C84:D84"/>
    <mergeCell ref="C71:D71"/>
    <mergeCell ref="C79:D79"/>
    <mergeCell ref="C73:D73"/>
    <mergeCell ref="C76:D76"/>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xl/worksheets/sheet9.xml><?xml version="1.0" encoding="utf-8"?>
<worksheet xmlns="http://schemas.openxmlformats.org/spreadsheetml/2006/main" xmlns:r="http://schemas.openxmlformats.org/officeDocument/2006/relationships">
  <dimension ref="A1:N9"/>
  <sheetViews>
    <sheetView workbookViewId="0" topLeftCell="A1">
      <pane xSplit="2" ySplit="4" topLeftCell="C5" activePane="bottomRight" state="frozen"/>
      <selection pane="topLeft" activeCell="B33" sqref="B33"/>
      <selection pane="topRight" activeCell="B33" sqref="B33"/>
      <selection pane="bottomLeft" activeCell="B33" sqref="B33"/>
      <selection pane="bottomRight" activeCell="C5" sqref="C5"/>
    </sheetView>
  </sheetViews>
  <sheetFormatPr defaultColWidth="9.140625" defaultRowHeight="12.75"/>
  <cols>
    <col min="1" max="1" width="1.7109375" style="0" customWidth="1"/>
    <col min="2" max="2" width="52.140625" style="0" customWidth="1"/>
    <col min="3" max="14" width="12.7109375" style="0" customWidth="1"/>
  </cols>
  <sheetData>
    <row r="1" spans="2:14" ht="13.5" thickBot="1">
      <c r="B1" s="92" t="s">
        <v>105</v>
      </c>
      <c r="C1" s="92"/>
      <c r="D1" s="92"/>
      <c r="E1" s="92"/>
      <c r="F1" s="92"/>
      <c r="G1" s="92"/>
      <c r="H1" s="92"/>
      <c r="I1" s="69"/>
      <c r="J1" s="69"/>
      <c r="K1" s="69"/>
      <c r="L1" s="69"/>
      <c r="M1" s="69"/>
      <c r="N1" s="69"/>
    </row>
    <row r="2" spans="2:4" ht="13.5" thickTop="1">
      <c r="B2" s="1" t="s">
        <v>73</v>
      </c>
      <c r="C2" s="106" t="s">
        <v>51</v>
      </c>
      <c r="D2" s="106"/>
    </row>
    <row r="3" spans="2:14" ht="39.75" customHeight="1">
      <c r="B3" s="32" t="s">
        <v>57</v>
      </c>
      <c r="C3" s="111" t="s">
        <v>67</v>
      </c>
      <c r="D3" s="112"/>
      <c r="E3" s="105" t="s">
        <v>68</v>
      </c>
      <c r="F3" s="113"/>
      <c r="G3" s="105" t="s">
        <v>69</v>
      </c>
      <c r="H3" s="113"/>
      <c r="I3" s="105" t="s">
        <v>70</v>
      </c>
      <c r="J3" s="113"/>
      <c r="K3" s="105" t="s">
        <v>71</v>
      </c>
      <c r="L3" s="113"/>
      <c r="M3" s="105" t="s">
        <v>72</v>
      </c>
      <c r="N3" s="91"/>
    </row>
    <row r="4" spans="1:14" s="40" customFormat="1" ht="34.5" customHeight="1">
      <c r="A4" s="49"/>
      <c r="B4" s="50"/>
      <c r="C4" s="37">
        <v>2008</v>
      </c>
      <c r="D4" s="38">
        <v>2009</v>
      </c>
      <c r="E4" s="39">
        <v>2008</v>
      </c>
      <c r="F4" s="38">
        <v>2009</v>
      </c>
      <c r="G4" s="39">
        <v>2008</v>
      </c>
      <c r="H4" s="38">
        <v>2009</v>
      </c>
      <c r="I4" s="39">
        <v>2008</v>
      </c>
      <c r="J4" s="38">
        <v>2009</v>
      </c>
      <c r="K4" s="39">
        <v>2008</v>
      </c>
      <c r="L4" s="38">
        <v>2009</v>
      </c>
      <c r="M4" s="39">
        <v>2008</v>
      </c>
      <c r="N4" s="38">
        <v>2009</v>
      </c>
    </row>
    <row r="5" spans="1:14" ht="25.5">
      <c r="A5" s="51"/>
      <c r="B5" s="65" t="s">
        <v>109</v>
      </c>
      <c r="C5" s="41">
        <f>SUM(E5,G5,I5,K5,M5)</f>
        <v>2090</v>
      </c>
      <c r="D5" s="66">
        <f>SUM(F5,H5,J5,L5,N5)</f>
        <v>1836</v>
      </c>
      <c r="E5" s="67">
        <v>446</v>
      </c>
      <c r="F5" s="66">
        <v>411</v>
      </c>
      <c r="G5" s="67">
        <v>233</v>
      </c>
      <c r="H5" s="66">
        <v>311</v>
      </c>
      <c r="I5" s="67">
        <v>462</v>
      </c>
      <c r="J5" s="66">
        <v>407</v>
      </c>
      <c r="K5" s="67">
        <v>353</v>
      </c>
      <c r="L5" s="66">
        <v>353</v>
      </c>
      <c r="M5" s="67">
        <v>596</v>
      </c>
      <c r="N5" s="41">
        <v>354</v>
      </c>
    </row>
    <row r="6" spans="1:14" ht="25.5">
      <c r="A6" s="51"/>
      <c r="B6" s="23" t="s">
        <v>124</v>
      </c>
      <c r="C6" s="102"/>
      <c r="D6" s="102"/>
      <c r="E6" s="102"/>
      <c r="F6" s="102"/>
      <c r="G6" s="102"/>
      <c r="H6" s="102"/>
      <c r="I6" s="102"/>
      <c r="J6" s="102"/>
      <c r="K6" s="102"/>
      <c r="L6" s="102"/>
      <c r="M6" s="102"/>
      <c r="N6" s="103"/>
    </row>
    <row r="7" spans="1:14" ht="12.75">
      <c r="A7" s="51"/>
      <c r="B7" s="3" t="s">
        <v>3</v>
      </c>
      <c r="C7" s="3">
        <f>SUM(E7,G7,I7,K7,M7)</f>
        <v>862</v>
      </c>
      <c r="D7" s="8">
        <f>SUM(F7,H7,J7,L7,N7)</f>
        <v>1439</v>
      </c>
      <c r="E7" s="7">
        <v>90</v>
      </c>
      <c r="F7" s="8">
        <v>268</v>
      </c>
      <c r="G7" s="7">
        <v>103</v>
      </c>
      <c r="H7" s="8">
        <v>252</v>
      </c>
      <c r="I7" s="7">
        <v>306</v>
      </c>
      <c r="J7" s="8">
        <v>361</v>
      </c>
      <c r="K7" s="7">
        <v>221</v>
      </c>
      <c r="L7" s="8">
        <v>337</v>
      </c>
      <c r="M7" s="7">
        <v>142</v>
      </c>
      <c r="N7" s="3">
        <v>221</v>
      </c>
    </row>
    <row r="8" spans="1:14" ht="12.75">
      <c r="A8" s="51"/>
      <c r="B8" s="4" t="s">
        <v>91</v>
      </c>
      <c r="C8" s="19">
        <f>C7/C$5*100</f>
        <v>41.24401913875598</v>
      </c>
      <c r="D8" s="31">
        <f>D7/D$5*100</f>
        <v>78.37690631808279</v>
      </c>
      <c r="E8" s="29">
        <f>E7/E$5*100</f>
        <v>20.179372197309416</v>
      </c>
      <c r="F8" s="31">
        <f aca="true" t="shared" si="0" ref="F8:N8">F7/F$5*100</f>
        <v>65.20681265206812</v>
      </c>
      <c r="G8" s="29">
        <f t="shared" si="0"/>
        <v>44.20600858369099</v>
      </c>
      <c r="H8" s="31">
        <f t="shared" si="0"/>
        <v>81.02893890675242</v>
      </c>
      <c r="I8" s="29">
        <f t="shared" si="0"/>
        <v>66.23376623376623</v>
      </c>
      <c r="J8" s="31">
        <f t="shared" si="0"/>
        <v>88.6977886977887</v>
      </c>
      <c r="K8" s="29">
        <f t="shared" si="0"/>
        <v>62.606232294617556</v>
      </c>
      <c r="L8" s="31">
        <f t="shared" si="0"/>
        <v>95.46742209631728</v>
      </c>
      <c r="M8" s="29">
        <f t="shared" si="0"/>
        <v>23.825503355704697</v>
      </c>
      <c r="N8" s="19">
        <f t="shared" si="0"/>
        <v>62.42937853107344</v>
      </c>
    </row>
    <row r="9" spans="1:14" ht="12.75">
      <c r="A9" s="51"/>
      <c r="B9" s="3" t="s">
        <v>5</v>
      </c>
      <c r="C9" s="3" t="str">
        <f aca="true" t="shared" si="1" ref="C9:N9">IF(AND(C$5&gt;0,ROUND(SUM(100*((2*C7+1.96^2)-(1.96*(SQRT(1.96^2+4*C7*(1-(C7/C$5))))))/(2*(C$5+1.96^2))),0)&lt;0),CONCATENATE(SUM(1*0)," - ",ROUND(SUM(100*((2*C7+1.96^2)+(1.96*(SQRT(1.96^2+4*C7*(1-(C7/C$5))))))/(2*(C$5+1.96^2))),0)),IF(AND(C$5&gt;0,ROUND(SUM(100*((2*C7+1.96^2)-(1.96*(SQRT(1.96^2+4*C7*(1-(C7/C$5))))))/(2*(C$5+1.96^2))),0)&gt;=0),CONCATENATE(ROUND(SUM(100*((2*C7+1.96^2)-(1.96*(SQRT(1.96^2+4*C7*(1-(C7/C$5))))))/(2*(C$5+1.96^2))),0)," to ",ROUND(SUM(100*((2*C7+1.96^2)+(1.96*(SQRT(1.96^2+4*C7*(1-(C7/C$5))))))/(2*(C$5+1.96^2))),0)),""))</f>
        <v>39 to 43</v>
      </c>
      <c r="D9" s="8" t="str">
        <f t="shared" si="1"/>
        <v>76 to 80</v>
      </c>
      <c r="E9" s="7" t="str">
        <f t="shared" si="1"/>
        <v>17 to 24</v>
      </c>
      <c r="F9" s="8" t="str">
        <f t="shared" si="1"/>
        <v>60 to 70</v>
      </c>
      <c r="G9" s="7" t="str">
        <f t="shared" si="1"/>
        <v>38 to 51</v>
      </c>
      <c r="H9" s="8" t="str">
        <f t="shared" si="1"/>
        <v>76 to 85</v>
      </c>
      <c r="I9" s="7" t="str">
        <f t="shared" si="1"/>
        <v>62 to 70</v>
      </c>
      <c r="J9" s="8" t="str">
        <f t="shared" si="1"/>
        <v>85 to 91</v>
      </c>
      <c r="K9" s="7" t="str">
        <f t="shared" si="1"/>
        <v>57 to 67</v>
      </c>
      <c r="L9" s="8" t="str">
        <f t="shared" si="1"/>
        <v>93 to 97</v>
      </c>
      <c r="M9" s="7" t="str">
        <f t="shared" si="1"/>
        <v>21 to 27</v>
      </c>
      <c r="N9" s="3" t="str">
        <f t="shared" si="1"/>
        <v>57 to 67</v>
      </c>
    </row>
  </sheetData>
  <mergeCells count="9">
    <mergeCell ref="B1:H1"/>
    <mergeCell ref="C3:D3"/>
    <mergeCell ref="C2:D2"/>
    <mergeCell ref="C6:N6"/>
    <mergeCell ref="G3:H3"/>
    <mergeCell ref="K3:L3"/>
    <mergeCell ref="M3:N3"/>
    <mergeCell ref="I3:J3"/>
    <mergeCell ref="E3:F3"/>
  </mergeCells>
  <hyperlinks>
    <hyperlink ref="C2:D2" location="'Contents List'!A1" display="return to Contents List"/>
  </hyperlinks>
  <printOptions/>
  <pageMargins left="0" right="0" top="0.2755905511811024" bottom="0.81" header="0.21" footer="0.2362204724409449"/>
  <pageSetup horizontalDpi="600" verticalDpi="600" orientation="portrait" paperSize="9" scale="75" r:id="rId1"/>
  <headerFooter alignWithMargins="0">
    <oddFooter>&amp;L&amp;8Scottish Stroke Care Audit 2010 National Report
Stroke Services in Scottish Hospitals,
Data relating to 2005-2009&amp;C&amp;8Page &amp;P of &amp;N&amp;R&amp;8© NHS National Services Scotland/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davidm13</dc:creator>
  <cp:keywords/>
  <dc:description/>
  <cp:lastModifiedBy>davidm13</cp:lastModifiedBy>
  <cp:lastPrinted>2010-06-18T07:26:11Z</cp:lastPrinted>
  <dcterms:created xsi:type="dcterms:W3CDTF">2009-08-28T09:06:33Z</dcterms:created>
  <dcterms:modified xsi:type="dcterms:W3CDTF">2010-06-18T08:36:58Z</dcterms:modified>
  <cp:category/>
  <cp:version/>
  <cp:contentType/>
  <cp:contentStatus/>
</cp:coreProperties>
</file>